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drawings/drawing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mc:AlternateContent xmlns:mc="http://schemas.openxmlformats.org/markup-compatibility/2006">
    <mc:Choice Requires="x15">
      <x15ac:absPath xmlns:x15ac="http://schemas.microsoft.com/office/spreadsheetml/2010/11/ac" url="C:\Users\corey\github\models\"/>
    </mc:Choice>
  </mc:AlternateContent>
  <xr:revisionPtr revIDLastSave="0" documentId="13_ncr:1_{82C71F8D-6847-4D09-B4F9-AF4B35319E98}" xr6:coauthVersionLast="47" xr6:coauthVersionMax="47" xr10:uidLastSave="{00000000-0000-0000-0000-000000000000}"/>
  <bookViews>
    <workbookView xWindow="19570" yWindow="2120" windowWidth="18130" windowHeight="15370" xr2:uid="{00000000-000D-0000-FFFF-FFFF00000000}"/>
  </bookViews>
  <sheets>
    <sheet name="main" sheetId="1" r:id="rId1"/>
    <sheet name="q42024legal" sheetId="6" r:id="rId2"/>
    <sheet name="model" sheetId="2" r:id="rId3"/>
    <sheet name="CapExPPE" sheetId="4" r:id="rId4"/>
    <sheet name="Risks" sheetId="5" r:id="rId5"/>
    <sheet name="ptshps" sheetId="3"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64" i="2" l="1"/>
  <c r="O64" i="2"/>
  <c r="N64" i="2"/>
  <c r="M64" i="2"/>
  <c r="I64" i="2"/>
  <c r="H64" i="2"/>
  <c r="G64" i="2"/>
  <c r="F64" i="2"/>
  <c r="E64" i="2"/>
  <c r="P58" i="2"/>
  <c r="O58" i="2"/>
  <c r="N58" i="2"/>
  <c r="M58" i="2"/>
  <c r="P53" i="2"/>
  <c r="O53" i="2"/>
  <c r="N53" i="2"/>
  <c r="M53" i="2"/>
  <c r="P45" i="2"/>
  <c r="O45" i="2"/>
  <c r="N45" i="2"/>
  <c r="M45" i="2"/>
  <c r="I53" i="2"/>
  <c r="H53" i="2"/>
  <c r="G53" i="2"/>
  <c r="F53" i="2"/>
  <c r="I58" i="2"/>
  <c r="H58" i="2"/>
  <c r="G58" i="2"/>
  <c r="F58" i="2"/>
  <c r="E58" i="2"/>
  <c r="E53" i="2"/>
  <c r="I45" i="2"/>
  <c r="H45" i="2"/>
  <c r="G45" i="2"/>
  <c r="F45" i="2"/>
  <c r="E45" i="2"/>
  <c r="P38" i="2"/>
  <c r="O38" i="2"/>
  <c r="N38" i="2"/>
  <c r="M38" i="2"/>
  <c r="K38" i="2"/>
  <c r="J38" i="2"/>
  <c r="I38" i="2"/>
  <c r="H38" i="2"/>
  <c r="G38" i="2"/>
  <c r="F38" i="2"/>
  <c r="E38" i="2"/>
  <c r="D38" i="2"/>
  <c r="C38" i="2"/>
  <c r="B38" i="2"/>
  <c r="P36" i="2"/>
  <c r="P35" i="2"/>
  <c r="P34" i="2"/>
  <c r="P33" i="2"/>
  <c r="P32" i="2"/>
  <c r="P31" i="2"/>
  <c r="P30" i="2"/>
  <c r="P29" i="2"/>
  <c r="P28" i="2"/>
  <c r="P16" i="2"/>
  <c r="O16" i="2"/>
  <c r="N16" i="2"/>
  <c r="M16" i="2"/>
  <c r="I36" i="2"/>
  <c r="I35" i="2"/>
  <c r="I34" i="2"/>
  <c r="I33" i="2"/>
  <c r="I32" i="2"/>
  <c r="I31" i="2"/>
  <c r="I30" i="2"/>
  <c r="I29" i="2"/>
  <c r="I28" i="2"/>
  <c r="H16" i="2"/>
  <c r="G16" i="2"/>
  <c r="F16" i="2"/>
  <c r="E16" i="2"/>
  <c r="I16" i="2"/>
  <c r="P27" i="2" l="1"/>
  <c r="I27"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tc={FDA29180-1E1D-4772-B1C0-8BD4D801F828}</author>
    <author>tc={06C63566-8E8E-4AAC-8022-14BD992B368F}</author>
    <author>tc={FFACADBD-AC93-4639-A8F6-319A046796CF}</author>
    <author>tc={A1BF2D62-5F50-4897-AFBF-6E0271F7543F}</author>
    <author>tc={703967B5-1155-4A76-B669-39BCA7EBF7F4}</author>
    <author>tc={68A2266E-92E2-48CD-99CF-36624E4C955C}</author>
    <author>tc={D0B6033F-D8D0-4A50-8D1D-6EA22521F489}</author>
    <author>tc={4AEE6C1F-9E9B-4502-A95A-B9EC80AAD6C5}</author>
    <author>tc={AB639CF8-9090-4616-93BB-78DEDB85E71A}</author>
    <author>tc={821A521D-B785-4E76-9CFE-74D624A965CE}</author>
    <author>tc={F8A21577-464B-458C-8859-309E4E88F725}</author>
    <author>tc={53D38313-55D9-4228-8696-FAA957B4372C}</author>
  </authors>
  <commentList>
    <comment ref="I16" authorId="0" shapeId="0" xr:uid="{FDA29180-1E1D-4772-B1C0-8BD4D801F828}">
      <text>
        <t xml:space="preserve">[Threaded comment]
Your version of Excel allows you to read this threaded comment; however, any edits to it will get removed if the file is opened in a newer version of Excel. Learn more: https://go.microsoft.com/fwlink/?linkid=870924
Comment:
    Sales Sales decreased by 2.3% (Fx &amp; portfolio adj.) to €5,385 million in the fourth quarter amid a challenging market environment. We registered a decline in sales at Corn Seed &amp; Traits that was largely attributable to decreased planted area in Latin America. Sales at Herbicides decreased, with a substantial decline for our glyphosate-based products that was due to demand returning to normal levels earlier in the year combined with lower prices. Business at Fungicides was down, primarily due to lower volumes and prices in Latin America. By contrast, we posted an increase in volumes in the Asia/Pacific region. Sales at Soybean Seed &amp; Traits were level with the prior-year period. Our Insecticides business reported encouraging gains that were primarily driven by significantly higher volumes in Latin America. Sales at Cotton Seed rose by a double-digit percentage due to higher prices in Latin and North America as well as increased volumes in the Asia/Pacific region. Our Vegetable Seeds business generated higher sales in all regions, mainly driven by higher prices. Sales in the reporting unit “Other” were level with the prior-year period, with price increases offset by lower sales volumes. </t>
      </text>
    </comment>
    <comment ref="P17" authorId="1" shapeId="0" xr:uid="{06C63566-8E8E-4AAC-8022-14BD992B368F}">
      <text>
        <t xml:space="preserve">[Threaded comment]
Your version of Excel allows you to read this threaded comment; however, any edits to it will get removed if the file is opened in a newer version of Excel. Learn more: https://go.microsoft.com/fwlink/?linkid=870924
Comment:
    Sales at Corn Seed &amp; Traits were down slightly, with planted area declining in Latin and North America in particular. By contrast, business was up significantly in the Europe/Middle East/Africa region. </t>
      </text>
    </comment>
    <comment ref="P18" authorId="2" shapeId="0" xr:uid="{FFACADBD-AC93-4639-A8F6-319A046796CF}">
      <text>
        <t xml:space="preserve">[Threaded comment]
Your version of Excel allows you to read this threaded comment; however, any edits to it will get removed if the file is opened in a newer version of Excel. Learn more: https://go.microsoft.com/fwlink/?linkid=870924
Comment:
    In the Herbicides business, our non-glyphosate-based products saw a decline in volumes that was primarily attributable to increased competitive pressure in the Europe/Middle East/Africa region. Sales of our glyphosate-based products were impacted by significantly lower market prices year on year, especially in Latin America. However, this effect was partially offset by substantially higher volumes that were driven by higher demand in North America and Europe/Middle East/Africa. </t>
      </text>
    </comment>
    <comment ref="P20" authorId="3" shapeId="0" xr:uid="{A1BF2D62-5F50-4897-AFBF-6E0271F7543F}">
      <text>
        <t xml:space="preserve">[Threaded comment]
Your version of Excel allows you to read this threaded comment; however, any edits to it will get removed if the file is opened in a newer version of Excel. Learn more: https://go.microsoft.com/fwlink/?linkid=870924
Comment:
    Sales at Fungicides were down, with business primarily impacted by price declines in Latin America and by lower volumes in the Europe/Middle East/Africa region amid adverse weather and market conditions. </t>
      </text>
    </comment>
    <comment ref="P21" authorId="4" shapeId="0" xr:uid="{703967B5-1155-4A76-B669-39BCA7EBF7F4}">
      <text>
        <t xml:space="preserve">[Threaded comment]
Your version of Excel allows you to read this threaded comment; however, any edits to it will get removed if the file is opened in a newer version of Excel. Learn more: https://go.microsoft.com/fwlink/?linkid=870924
Comment:
    At Soybean Seed &amp; Traits, we posted a slight increase in sales that was mainly driven by higher volumes in North America due to higher planted area. </t>
      </text>
    </comment>
    <comment ref="P22" authorId="5" shapeId="0" xr:uid="{68A2266E-92E2-48CD-99CF-36624E4C955C}">
      <text>
        <t xml:space="preserve">[Threaded comment]
Your version of Excel allows you to read this threaded comment; however, any edits to it will get removed if the file is opened in a newer version of Excel. Learn more: https://go.microsoft.com/fwlink/?linkid=870924
Comment:
    Our Insecticides business reported gains that were largely due to higher Movento™ sales in the Europe/Middle East/Africa region and a significant increase in volumes in Latin America. </t>
      </text>
    </comment>
    <comment ref="P23" authorId="6" shapeId="0" xr:uid="{D0B6033F-D8D0-4A50-8D1D-6EA22521F489}">
      <text>
        <t xml:space="preserve">[Threaded comment]
Your version of Excel allows you to read this threaded comment; however, any edits to it will get removed if the file is opened in a newer version of Excel. Learn more: https://go.microsoft.com/fwlink/?linkid=870924
Comment:
    Sales at Cotton Seed were up, mainly thanks to volume increases in the Asia/Pacific region due to higher planted area. </t>
      </text>
    </comment>
    <comment ref="P24" authorId="7" shapeId="0" xr:uid="{4AEE6C1F-9E9B-4502-A95A-B9EC80AAD6C5}">
      <text>
        <t xml:space="preserve">[Threaded comment]
Your version of Excel allows you to read this threaded comment; however, any edits to it will get removed if the file is opened in a newer version of Excel. Learn more: https://go.microsoft.com/fwlink/?linkid=870924
Comment:
    Business at Vegetable Seeds developed positively due to price increases in all regions. </t>
      </text>
    </comment>
    <comment ref="P25" authorId="8" shapeId="0" xr:uid="{AB639CF8-9090-4616-93BB-78DEDB85E71A}">
      <text>
        <t xml:space="preserve">[Threaded comment]
Your version of Excel allows you to read this threaded comment; however, any edits to it will get removed if the file is opened in a newer version of Excel. Learn more: https://go.microsoft.com/fwlink/?linkid=870924
Comment:
    Sales in the reporting unit “Other” increased slightly, mainly thanks to market share growth in North America oilseeds. </t>
      </text>
    </comment>
    <comment ref="I51" authorId="9" shapeId="0" xr:uid="{821A521D-B785-4E76-9CFE-74D624A965CE}">
      <text>
        <t xml:space="preserve">[Threaded comment]
Your version of Excel allows you to read this threaded comment; however, any edits to it will get removed if the file is opened in a newer version of Excel. Learn more: https://go.microsoft.com/fwlink/?linkid=870924
Comment:
    EBITDA before special items decreased by 14.3% to €917 million in the fourth quarter (Q4 2023: €1,070 million), primarily due to significant price declines in our crop protection business as well as the prior-year quarter including substantial insurance payouts in connection with Hurricane Ida. Earnings were also affected by increased expenses that were mainly due to inflationary impacts, whereas the cost of goods sold improved due to efficiencies. Additionally, there was a positive currency effect of €48 million (Q4 2023: €24 million). The EBITDA margin before special items declined by 2.0 percentage points to 17.0%. </t>
      </text>
    </comment>
    <comment ref="I56" authorId="10" shapeId="0" xr:uid="{F8A21577-464B-458C-8859-309E4E88F725}">
      <text>
        <t xml:space="preserve">[Threaded comment]
Your version of Excel allows you to read this threaded comment; however, any edits to it will get removed if the file is opened in a newer version of Excel. Learn more: https://go.microsoft.com/fwlink/?linkid=870924
Comment:
    EBIT declined to minus €170 million in the fourth quarter (Q4 2023: €975 million) after net special charges of €409 million (Q4 2023: net special gains of €579 million). The special charges related to the net impairment losses on intangible and tangible assets and were mainly attributable to the aforementioned effects in the Soybean Seed &amp; Traits, glyphosate and Corn Seed &amp; Traits cash-generating units. </t>
      </text>
    </comment>
    <comment ref="P61" authorId="11" shapeId="0" xr:uid="{53D38313-55D9-4228-8696-FAA957B4372C}">
      <text>
        <t xml:space="preserve">[Threaded comment]
Your version of Excel allows you to read this threaded comment; however, any edits to it will get removed if the file is opened in a newer version of Excel. Learn more: https://go.microsoft.com/fwlink/?linkid=870924
Comment:
    The largest capital expenditure projects in 2024 included investments in the sourcing of an important raw material used in the production of glyphosate in Soda Springs, United States (around €82 million). Crop Science also invested in the expansion of research and development facilities at its site in Monheim, Germany (around €76 million), as well as in the expansion of fungicide production in Dormagen, Germany (around €35 million). Furthermore, an additional sum of around €7 million was invested in the expansion of corn seed production capacities in Pochuyki, Ukraine, in 2024. Alongside these projects, the development of digital solutions for our customers was a key investment in 2024 and will remain so in the coming years. </t>
      </text>
    </comment>
  </commentList>
</comments>
</file>

<file path=xl/sharedStrings.xml><?xml version="1.0" encoding="utf-8"?>
<sst xmlns="http://schemas.openxmlformats.org/spreadsheetml/2006/main" count="200" uniqueCount="98">
  <si>
    <t>main</t>
  </si>
  <si>
    <t>xxx</t>
  </si>
  <si>
    <t>use for scripting</t>
  </si>
  <si>
    <t>Timeframe</t>
  </si>
  <si>
    <t>Q123</t>
  </si>
  <si>
    <t>Q223</t>
  </si>
  <si>
    <t>Q323</t>
  </si>
  <si>
    <t>Q423</t>
  </si>
  <si>
    <t>Q124</t>
  </si>
  <si>
    <t>Q224</t>
  </si>
  <si>
    <t>Q324</t>
  </si>
  <si>
    <t>Q424</t>
  </si>
  <si>
    <t>Q125</t>
  </si>
  <si>
    <t>Q225</t>
  </si>
  <si>
    <t>Crop Science Sales</t>
  </si>
  <si>
    <t>Corn Seed &amp; Traits</t>
  </si>
  <si>
    <t>Herbicides</t>
  </si>
  <si>
    <t>Fungicides</t>
  </si>
  <si>
    <t>Soybean Seed &amp; Traits</t>
  </si>
  <si>
    <t>Insecticides</t>
  </si>
  <si>
    <t>Cotton Seed</t>
  </si>
  <si>
    <t>Vegatable Seeds</t>
  </si>
  <si>
    <t>Other</t>
  </si>
  <si>
    <t xml:space="preserve">  Herbicide - Glyphosate-based</t>
  </si>
  <si>
    <t>Crop Science Sales YoY Change</t>
  </si>
  <si>
    <t>Corn Seed &amp; Traits YoY Change</t>
  </si>
  <si>
    <t>Herbicides YoY Change</t>
  </si>
  <si>
    <t xml:space="preserve">  Herbicide - Glyphosate-based YoY Change</t>
  </si>
  <si>
    <t>Fungicides YoY Change</t>
  </si>
  <si>
    <t>Soybean Seed &amp; Traits YoY Change</t>
  </si>
  <si>
    <t>Insecticides YoY Change</t>
  </si>
  <si>
    <t>Cotton Seed YoY Change</t>
  </si>
  <si>
    <t>Vegatable Seeds YoY Change</t>
  </si>
  <si>
    <t>Other YoY Change</t>
  </si>
  <si>
    <t>Crop Science Sales QoQ Change</t>
  </si>
  <si>
    <t>Corn Seed &amp; Traits QoQ Change</t>
  </si>
  <si>
    <t>Herbicides QoQ Change</t>
  </si>
  <si>
    <t xml:space="preserve">  Herbicide - Glyphosate-based QoQ Change</t>
  </si>
  <si>
    <t>Fungicides QoQ Change</t>
  </si>
  <si>
    <t>Soybean Seed &amp; Traits QoQ Change</t>
  </si>
  <si>
    <t>Insecticides QoQ Change</t>
  </si>
  <si>
    <t>Cotton Seed QoQ Change</t>
  </si>
  <si>
    <t>Vegatable Seeds QoQ Change</t>
  </si>
  <si>
    <t>Other QoQ Change</t>
  </si>
  <si>
    <t>Sales</t>
  </si>
  <si>
    <t>Change in Sales</t>
  </si>
  <si>
    <t xml:space="preserve">  Volume</t>
  </si>
  <si>
    <t xml:space="preserve">  Price</t>
  </si>
  <si>
    <t xml:space="preserve">  Currency</t>
  </si>
  <si>
    <t xml:space="preserve">  Portfolio</t>
  </si>
  <si>
    <t>Sales by Region</t>
  </si>
  <si>
    <t xml:space="preserve">  Europe/Mid East/Africe</t>
  </si>
  <si>
    <t xml:space="preserve">  North America</t>
  </si>
  <si>
    <t xml:space="preserve">  Asia/Pacific</t>
  </si>
  <si>
    <t xml:space="preserve">  Latin America</t>
  </si>
  <si>
    <t>EBITDA</t>
  </si>
  <si>
    <t>Special items</t>
  </si>
  <si>
    <t>EBTIDA before special items</t>
  </si>
  <si>
    <t>EBTIDA margin before special items</t>
  </si>
  <si>
    <t>EBIT</t>
  </si>
  <si>
    <t>EBIT before special items</t>
  </si>
  <si>
    <t>Net Cash provided by operating activities</t>
  </si>
  <si>
    <t>Cash flow-relevant capital expenditures</t>
  </si>
  <si>
    <t>R&amp;D Expenses</t>
  </si>
  <si>
    <t>14.7%</t>
  </si>
  <si>
    <t>-8.7%</t>
  </si>
  <si>
    <t>-4.9%</t>
  </si>
  <si>
    <t>0.0%</t>
  </si>
  <si>
    <t>-2.1%</t>
  </si>
  <si>
    <t>-1.9%</t>
  </si>
  <si>
    <t>-0.4%</t>
  </si>
  <si>
    <t>+0.1%</t>
  </si>
  <si>
    <t>-2.3%</t>
  </si>
  <si>
    <t>+1.2%</t>
  </si>
  <si>
    <t>-2.2%</t>
  </si>
  <si>
    <t>-1.6%</t>
  </si>
  <si>
    <t>Special Items</t>
  </si>
  <si>
    <t>Restructuring</t>
  </si>
  <si>
    <t>Acquisition/integration</t>
  </si>
  <si>
    <t>Divestments/closures</t>
  </si>
  <si>
    <t>Litigation/legal risks</t>
  </si>
  <si>
    <t>Impairment losses/loss reversals</t>
  </si>
  <si>
    <t>Expansion of fungicide production capacities in Dormagen, Germany</t>
  </si>
  <si>
    <t>Expansion of research and development facilities in Monheim, Germany</t>
  </si>
  <si>
    <t>Expansion of research and development facilities in Petrolina, Brazil</t>
  </si>
  <si>
    <t>Sourcing of a raw material used in the production of glyphosate in Soda Springs, United States</t>
  </si>
  <si>
    <t>Implementation of sustainability measures in Soda Springs, United States</t>
  </si>
  <si>
    <t>Expansion of corn seed production capacities in Pochuyki, Ukraine</t>
  </si>
  <si>
    <t>Optimization of herbicide production at the site in Luling, United States</t>
  </si>
  <si>
    <t>Relocation of a production site in Hangzhou, China</t>
  </si>
  <si>
    <t>Construction of a production site to increase seed production capacities in Lusaka, Zambia</t>
  </si>
  <si>
    <t>Ongoing</t>
  </si>
  <si>
    <t>Initiated</t>
  </si>
  <si>
    <t>Completed</t>
  </si>
  <si>
    <t>Shareholder reps</t>
  </si>
  <si>
    <t>History:</t>
  </si>
  <si>
    <t>2017 - sold select Crop Science divisions to BASF</t>
  </si>
  <si>
    <t>2018 - bought Monsanto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</si>
</sst>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d/yy;@"/>
    <numFmt numFmtId="165" formatCode="0.0%"/>
  </numFmts>
  <fonts count="7" x14ac:knownFonts="1">
    <font>
      <sz val="11"/>
      <color theme="1"/>
      <name val="Calibri"/>
      <family val="2"/>
      <scheme val="minor"/>
    </font>
    <font>
      <u/>
      <sz val="11"/>
      <color theme="10"/>
      <name val="Calibri"/>
      <family val="2"/>
      <scheme val="minor"/>
    </font>
    <font>
      <b/>
      <sz val="11"/>
      <color theme="1"/>
      <name val="Calibri"/>
      <family val="2"/>
      <scheme val="minor"/>
    </font>
    <font>
      <sz val="11"/>
      <name val="Calibri"/>
      <family val="2"/>
      <scheme val="minor"/>
    </font>
    <font>
      <b/>
      <sz val="11"/>
      <name val="Calibri"/>
      <family val="2"/>
      <scheme val="minor"/>
    </font>
    <font>
      <b/>
      <u/>
      <sz val="11"/>
      <color theme="1"/>
      <name val="Calibri"/>
      <family val="2"/>
      <scheme val="minor"/>
    </font>
    <font>
      <i/>
      <sz val="11"/>
      <color theme="1"/>
      <name val="Calibri"/>
      <family val="2"/>
      <scheme val="minor"/>
    </font>
  </fonts>
  <fills count="3">
    <fill>
      <patternFill patternType="none"/>
    </fill>
    <fill>
      <patternFill patternType="gray125"/>
    </fill>
    <fill>
      <patternFill patternType="solid">
        <fgColor theme="8" tint="0.79998168889431442"/>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9">
    <xf numFmtId="0" fontId="0" fillId="0" borderId="0" xfId="0"/>
    <xf numFmtId="0" fontId="1" fillId="0" borderId="0" xfId="1"/>
    <xf numFmtId="0" fontId="3" fillId="0" borderId="0" xfId="0" applyFont="1"/>
    <xf numFmtId="164" fontId="0" fillId="0" borderId="0" xfId="0" applyNumberFormat="1"/>
    <xf numFmtId="164" fontId="3" fillId="0" borderId="0" xfId="0" applyNumberFormat="1" applyFont="1"/>
    <xf numFmtId="0" fontId="2" fillId="0" borderId="0" xfId="0" applyFont="1"/>
    <xf numFmtId="0" fontId="4" fillId="0" borderId="0" xfId="0" applyFont="1"/>
    <xf numFmtId="3" fontId="2" fillId="0" borderId="0" xfId="0" applyNumberFormat="1" applyFont="1"/>
    <xf numFmtId="3" fontId="0" fillId="0" borderId="0" xfId="0" applyNumberFormat="1"/>
    <xf numFmtId="3" fontId="0" fillId="0" borderId="0" xfId="0" applyNumberFormat="1" applyAlignment="1">
      <alignment horizontal="left"/>
    </xf>
    <xf numFmtId="165" fontId="2" fillId="0" borderId="0" xfId="0" applyNumberFormat="1" applyFont="1"/>
    <xf numFmtId="0" fontId="2" fillId="2" borderId="0" xfId="0" applyFont="1" applyFill="1" applyAlignment="1">
      <alignment horizontal="center"/>
    </xf>
    <xf numFmtId="3" fontId="0" fillId="0" borderId="0" xfId="0" quotePrefix="1" applyNumberFormat="1" applyAlignment="1">
      <alignment horizontal="right"/>
    </xf>
    <xf numFmtId="2" fontId="2" fillId="0" borderId="0" xfId="0" applyNumberFormat="1" applyFont="1"/>
    <xf numFmtId="2" fontId="0" fillId="0" borderId="0" xfId="0" applyNumberFormat="1"/>
    <xf numFmtId="2" fontId="2" fillId="2" borderId="0" xfId="0" applyNumberFormat="1" applyFont="1" applyFill="1" applyAlignment="1">
      <alignment horizontal="center"/>
    </xf>
    <xf numFmtId="3" fontId="0" fillId="0" borderId="0" xfId="0" applyNumberFormat="1" applyAlignment="1">
      <alignment horizontal="right"/>
    </xf>
    <xf numFmtId="0" fontId="5" fillId="0" borderId="0" xfId="0" applyFont="1"/>
    <xf numFmtId="0" fontId="6" fillId="0" borderId="0" xfId="0" applyFont="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6350</xdr:colOff>
      <xdr:row>14</xdr:row>
      <xdr:rowOff>25400</xdr:rowOff>
    </xdr:from>
    <xdr:to>
      <xdr:col>11</xdr:col>
      <xdr:colOff>355930</xdr:colOff>
      <xdr:row>32</xdr:row>
      <xdr:rowOff>31920</xdr:rowOff>
    </xdr:to>
    <xdr:pic>
      <xdr:nvPicPr>
        <xdr:cNvPr id="2" name="Picture 1">
          <a:extLst>
            <a:ext uri="{FF2B5EF4-FFF2-40B4-BE49-F238E27FC236}">
              <a16:creationId xmlns:a16="http://schemas.microsoft.com/office/drawing/2014/main" id="{FF13C211-CA58-5A0B-49C6-6ABD71115D31}"/>
            </a:ext>
          </a:extLst>
        </xdr:cNvPr>
        <xdr:cNvPicPr>
          <a:picLocks noChangeAspect="1"/>
        </xdr:cNvPicPr>
      </xdr:nvPicPr>
      <xdr:blipFill>
        <a:blip xmlns:r="http://schemas.openxmlformats.org/officeDocument/2006/relationships" r:embed="rId1"/>
        <a:stretch>
          <a:fillRect/>
        </a:stretch>
      </xdr:blipFill>
      <xdr:spPr>
        <a:xfrm>
          <a:off x="615950" y="209550"/>
          <a:ext cx="6426530" cy="3321221"/>
        </a:xfrm>
        <a:prstGeom prst="rect">
          <a:avLst/>
        </a:prstGeom>
      </xdr:spPr>
    </xdr:pic>
    <xdr:clientData/>
  </xdr:twoCellAnchor>
  <xdr:twoCellAnchor editAs="oneCell">
    <xdr:from>
      <xdr:col>1</xdr:col>
      <xdr:colOff>7471</xdr:colOff>
      <xdr:row>32</xdr:row>
      <xdr:rowOff>141941</xdr:rowOff>
    </xdr:from>
    <xdr:to>
      <xdr:col>11</xdr:col>
      <xdr:colOff>509459</xdr:colOff>
      <xdr:row>65</xdr:row>
      <xdr:rowOff>148604</xdr:rowOff>
    </xdr:to>
    <xdr:pic>
      <xdr:nvPicPr>
        <xdr:cNvPr id="3" name="Picture 2">
          <a:extLst>
            <a:ext uri="{FF2B5EF4-FFF2-40B4-BE49-F238E27FC236}">
              <a16:creationId xmlns:a16="http://schemas.microsoft.com/office/drawing/2014/main" id="{F59D01C7-8502-905E-3404-761945911184}"/>
            </a:ext>
          </a:extLst>
        </xdr:cNvPr>
        <xdr:cNvPicPr>
          <a:picLocks noChangeAspect="1"/>
        </xdr:cNvPicPr>
      </xdr:nvPicPr>
      <xdr:blipFill>
        <a:blip xmlns:r="http://schemas.openxmlformats.org/officeDocument/2006/relationships" r:embed="rId2"/>
        <a:stretch>
          <a:fillRect/>
        </a:stretch>
      </xdr:blipFill>
      <xdr:spPr>
        <a:xfrm>
          <a:off x="620059" y="3690470"/>
          <a:ext cx="6605459" cy="6169898"/>
        </a:xfrm>
        <a:prstGeom prst="rect">
          <a:avLst/>
        </a:prstGeom>
      </xdr:spPr>
    </xdr:pic>
    <xdr:clientData/>
  </xdr:twoCellAnchor>
  <xdr:twoCellAnchor editAs="oneCell">
    <xdr:from>
      <xdr:col>1</xdr:col>
      <xdr:colOff>0</xdr:colOff>
      <xdr:row>67</xdr:row>
      <xdr:rowOff>0</xdr:rowOff>
    </xdr:from>
    <xdr:to>
      <xdr:col>10</xdr:col>
      <xdr:colOff>273345</xdr:colOff>
      <xdr:row>110</xdr:row>
      <xdr:rowOff>102011</xdr:rowOff>
    </xdr:to>
    <xdr:pic>
      <xdr:nvPicPr>
        <xdr:cNvPr id="4" name="Picture 3">
          <a:extLst>
            <a:ext uri="{FF2B5EF4-FFF2-40B4-BE49-F238E27FC236}">
              <a16:creationId xmlns:a16="http://schemas.microsoft.com/office/drawing/2014/main" id="{19B2968F-3658-C19F-0AFA-ABDEDB70FB00}"/>
            </a:ext>
          </a:extLst>
        </xdr:cNvPr>
        <xdr:cNvPicPr>
          <a:picLocks noChangeAspect="1"/>
        </xdr:cNvPicPr>
      </xdr:nvPicPr>
      <xdr:blipFill>
        <a:blip xmlns:r="http://schemas.openxmlformats.org/officeDocument/2006/relationships" r:embed="rId3"/>
        <a:stretch>
          <a:fillRect/>
        </a:stretch>
      </xdr:blipFill>
      <xdr:spPr>
        <a:xfrm>
          <a:off x="609600" y="9944100"/>
          <a:ext cx="5740695" cy="8020462"/>
        </a:xfrm>
        <a:prstGeom prst="rect">
          <a:avLst/>
        </a:prstGeom>
      </xdr:spPr>
    </xdr:pic>
    <xdr:clientData/>
  </xdr:twoCellAnchor>
  <xdr:twoCellAnchor editAs="oneCell">
    <xdr:from>
      <xdr:col>13</xdr:col>
      <xdr:colOff>0</xdr:colOff>
      <xdr:row>16</xdr:row>
      <xdr:rowOff>0</xdr:rowOff>
    </xdr:from>
    <xdr:to>
      <xdr:col>17</xdr:col>
      <xdr:colOff>266839</xdr:colOff>
      <xdr:row>30</xdr:row>
      <xdr:rowOff>19183</xdr:rowOff>
    </xdr:to>
    <xdr:pic>
      <xdr:nvPicPr>
        <xdr:cNvPr id="5" name="Picture 4">
          <a:extLst>
            <a:ext uri="{FF2B5EF4-FFF2-40B4-BE49-F238E27FC236}">
              <a16:creationId xmlns:a16="http://schemas.microsoft.com/office/drawing/2014/main" id="{4000F024-FBBD-F44D-85B7-FDB2A74045D7}"/>
            </a:ext>
          </a:extLst>
        </xdr:cNvPr>
        <xdr:cNvPicPr>
          <a:picLocks noChangeAspect="1"/>
        </xdr:cNvPicPr>
      </xdr:nvPicPr>
      <xdr:blipFill>
        <a:blip xmlns:r="http://schemas.openxmlformats.org/officeDocument/2006/relationships" r:embed="rId4"/>
        <a:stretch>
          <a:fillRect/>
        </a:stretch>
      </xdr:blipFill>
      <xdr:spPr>
        <a:xfrm>
          <a:off x="7905750" y="552450"/>
          <a:ext cx="2705239" cy="2597283"/>
        </a:xfrm>
        <a:prstGeom prst="rect">
          <a:avLst/>
        </a:prstGeom>
      </xdr:spPr>
    </xdr:pic>
    <xdr:clientData/>
  </xdr:twoCellAnchor>
  <xdr:twoCellAnchor editAs="oneCell">
    <xdr:from>
      <xdr:col>13</xdr:col>
      <xdr:colOff>1</xdr:colOff>
      <xdr:row>31</xdr:row>
      <xdr:rowOff>1</xdr:rowOff>
    </xdr:from>
    <xdr:to>
      <xdr:col>20</xdr:col>
      <xdr:colOff>330409</xdr:colOff>
      <xdr:row>63</xdr:row>
      <xdr:rowOff>92364</xdr:rowOff>
    </xdr:to>
    <xdr:pic>
      <xdr:nvPicPr>
        <xdr:cNvPr id="7" name="Picture 6">
          <a:extLst>
            <a:ext uri="{FF2B5EF4-FFF2-40B4-BE49-F238E27FC236}">
              <a16:creationId xmlns:a16="http://schemas.microsoft.com/office/drawing/2014/main" id="{FA1FC150-FBB9-F201-A7FB-C81AE63ECE38}"/>
            </a:ext>
          </a:extLst>
        </xdr:cNvPr>
        <xdr:cNvPicPr>
          <a:picLocks noChangeAspect="1"/>
        </xdr:cNvPicPr>
      </xdr:nvPicPr>
      <xdr:blipFill>
        <a:blip xmlns:r="http://schemas.openxmlformats.org/officeDocument/2006/relationships" r:embed="rId5"/>
        <a:stretch>
          <a:fillRect/>
        </a:stretch>
      </xdr:blipFill>
      <xdr:spPr>
        <a:xfrm>
          <a:off x="7931728" y="3325092"/>
          <a:ext cx="4613772" cy="60036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10</xdr:col>
      <xdr:colOff>197142</xdr:colOff>
      <xdr:row>20</xdr:row>
      <xdr:rowOff>89084</xdr:rowOff>
    </xdr:to>
    <xdr:pic>
      <xdr:nvPicPr>
        <xdr:cNvPr id="2" name="Picture 1">
          <a:extLst>
            <a:ext uri="{FF2B5EF4-FFF2-40B4-BE49-F238E27FC236}">
              <a16:creationId xmlns:a16="http://schemas.microsoft.com/office/drawing/2014/main" id="{CF243D33-65A7-228F-4C4E-38D39B2D3E5B}"/>
            </a:ext>
          </a:extLst>
        </xdr:cNvPr>
        <xdr:cNvPicPr>
          <a:picLocks noChangeAspect="1"/>
        </xdr:cNvPicPr>
      </xdr:nvPicPr>
      <xdr:blipFill>
        <a:blip xmlns:r="http://schemas.openxmlformats.org/officeDocument/2006/relationships" r:embed="rId1"/>
        <a:stretch>
          <a:fillRect/>
        </a:stretch>
      </xdr:blipFill>
      <xdr:spPr>
        <a:xfrm>
          <a:off x="609600" y="184150"/>
          <a:ext cx="5683542" cy="3587934"/>
        </a:xfrm>
        <a:prstGeom prst="rect">
          <a:avLst/>
        </a:prstGeom>
      </xdr:spPr>
    </xdr:pic>
    <xdr:clientData/>
  </xdr:twoCellAnchor>
  <xdr:twoCellAnchor editAs="oneCell">
    <xdr:from>
      <xdr:col>1</xdr:col>
      <xdr:colOff>0</xdr:colOff>
      <xdr:row>21</xdr:row>
      <xdr:rowOff>0</xdr:rowOff>
    </xdr:from>
    <xdr:to>
      <xdr:col>10</xdr:col>
      <xdr:colOff>139989</xdr:colOff>
      <xdr:row>63</xdr:row>
      <xdr:rowOff>6748</xdr:rowOff>
    </xdr:to>
    <xdr:pic>
      <xdr:nvPicPr>
        <xdr:cNvPr id="3" name="Picture 2">
          <a:extLst>
            <a:ext uri="{FF2B5EF4-FFF2-40B4-BE49-F238E27FC236}">
              <a16:creationId xmlns:a16="http://schemas.microsoft.com/office/drawing/2014/main" id="{AF874AB3-512E-3FDB-C698-4D5D0A28F211}"/>
            </a:ext>
          </a:extLst>
        </xdr:cNvPr>
        <xdr:cNvPicPr>
          <a:picLocks noChangeAspect="1"/>
        </xdr:cNvPicPr>
      </xdr:nvPicPr>
      <xdr:blipFill>
        <a:blip xmlns:r="http://schemas.openxmlformats.org/officeDocument/2006/relationships" r:embed="rId2"/>
        <a:stretch>
          <a:fillRect/>
        </a:stretch>
      </xdr:blipFill>
      <xdr:spPr>
        <a:xfrm>
          <a:off x="609600" y="3867150"/>
          <a:ext cx="5626389" cy="7741048"/>
        </a:xfrm>
        <a:prstGeom prst="rect">
          <a:avLst/>
        </a:prstGeom>
      </xdr:spPr>
    </xdr:pic>
    <xdr:clientData/>
  </xdr:twoCellAnchor>
  <xdr:twoCellAnchor editAs="oneCell">
    <xdr:from>
      <xdr:col>1</xdr:col>
      <xdr:colOff>0</xdr:colOff>
      <xdr:row>64</xdr:row>
      <xdr:rowOff>0</xdr:rowOff>
    </xdr:from>
    <xdr:to>
      <xdr:col>10</xdr:col>
      <xdr:colOff>190792</xdr:colOff>
      <xdr:row>103</xdr:row>
      <xdr:rowOff>133726</xdr:rowOff>
    </xdr:to>
    <xdr:pic>
      <xdr:nvPicPr>
        <xdr:cNvPr id="4" name="Picture 3">
          <a:extLst>
            <a:ext uri="{FF2B5EF4-FFF2-40B4-BE49-F238E27FC236}">
              <a16:creationId xmlns:a16="http://schemas.microsoft.com/office/drawing/2014/main" id="{DE1A31B8-6AA1-31B1-7F36-7A4DD360DAF7}"/>
            </a:ext>
          </a:extLst>
        </xdr:cNvPr>
        <xdr:cNvPicPr>
          <a:picLocks noChangeAspect="1"/>
        </xdr:cNvPicPr>
      </xdr:nvPicPr>
      <xdr:blipFill>
        <a:blip xmlns:r="http://schemas.openxmlformats.org/officeDocument/2006/relationships" r:embed="rId3"/>
        <a:stretch>
          <a:fillRect/>
        </a:stretch>
      </xdr:blipFill>
      <xdr:spPr>
        <a:xfrm>
          <a:off x="609600" y="11785600"/>
          <a:ext cx="5677192" cy="7315576"/>
        </a:xfrm>
        <a:prstGeom prst="rect">
          <a:avLst/>
        </a:prstGeom>
      </xdr:spPr>
    </xdr:pic>
    <xdr:clientData/>
  </xdr:twoCellAnchor>
  <xdr:twoCellAnchor editAs="oneCell">
    <xdr:from>
      <xdr:col>1</xdr:col>
      <xdr:colOff>0</xdr:colOff>
      <xdr:row>104</xdr:row>
      <xdr:rowOff>0</xdr:rowOff>
    </xdr:from>
    <xdr:to>
      <xdr:col>10</xdr:col>
      <xdr:colOff>139989</xdr:colOff>
      <xdr:row>123</xdr:row>
      <xdr:rowOff>89084</xdr:rowOff>
    </xdr:to>
    <xdr:pic>
      <xdr:nvPicPr>
        <xdr:cNvPr id="5" name="Picture 4">
          <a:extLst>
            <a:ext uri="{FF2B5EF4-FFF2-40B4-BE49-F238E27FC236}">
              <a16:creationId xmlns:a16="http://schemas.microsoft.com/office/drawing/2014/main" id="{2038672C-8BD0-75E2-9995-D260D261DCF7}"/>
            </a:ext>
          </a:extLst>
        </xdr:cNvPr>
        <xdr:cNvPicPr>
          <a:picLocks noChangeAspect="1"/>
        </xdr:cNvPicPr>
      </xdr:nvPicPr>
      <xdr:blipFill>
        <a:blip xmlns:r="http://schemas.openxmlformats.org/officeDocument/2006/relationships" r:embed="rId4"/>
        <a:stretch>
          <a:fillRect/>
        </a:stretch>
      </xdr:blipFill>
      <xdr:spPr>
        <a:xfrm>
          <a:off x="609600" y="19151600"/>
          <a:ext cx="5626389" cy="3587934"/>
        </a:xfrm>
        <a:prstGeom prst="rect">
          <a:avLst/>
        </a:prstGeom>
      </xdr:spPr>
    </xdr:pic>
    <xdr:clientData/>
  </xdr:twoCellAnchor>
  <xdr:twoCellAnchor editAs="oneCell">
    <xdr:from>
      <xdr:col>1</xdr:col>
      <xdr:colOff>0</xdr:colOff>
      <xdr:row>124</xdr:row>
      <xdr:rowOff>0</xdr:rowOff>
    </xdr:from>
    <xdr:to>
      <xdr:col>10</xdr:col>
      <xdr:colOff>120938</xdr:colOff>
      <xdr:row>131</xdr:row>
      <xdr:rowOff>146124</xdr:rowOff>
    </xdr:to>
    <xdr:pic>
      <xdr:nvPicPr>
        <xdr:cNvPr id="6" name="Picture 5">
          <a:extLst>
            <a:ext uri="{FF2B5EF4-FFF2-40B4-BE49-F238E27FC236}">
              <a16:creationId xmlns:a16="http://schemas.microsoft.com/office/drawing/2014/main" id="{D158F524-876A-380B-AC42-29D753939877}"/>
            </a:ext>
          </a:extLst>
        </xdr:cNvPr>
        <xdr:cNvPicPr>
          <a:picLocks noChangeAspect="1"/>
        </xdr:cNvPicPr>
      </xdr:nvPicPr>
      <xdr:blipFill>
        <a:blip xmlns:r="http://schemas.openxmlformats.org/officeDocument/2006/relationships" r:embed="rId5"/>
        <a:stretch>
          <a:fillRect/>
        </a:stretch>
      </xdr:blipFill>
      <xdr:spPr>
        <a:xfrm>
          <a:off x="609600" y="22834600"/>
          <a:ext cx="5607338" cy="14351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228894</xdr:colOff>
      <xdr:row>38</xdr:row>
      <xdr:rowOff>108315</xdr:rowOff>
    </xdr:to>
    <xdr:pic>
      <xdr:nvPicPr>
        <xdr:cNvPr id="2" name="Picture 1">
          <a:extLst>
            <a:ext uri="{FF2B5EF4-FFF2-40B4-BE49-F238E27FC236}">
              <a16:creationId xmlns:a16="http://schemas.microsoft.com/office/drawing/2014/main" id="{139A00EC-749C-843A-777A-91C1579F1DF3}"/>
            </a:ext>
          </a:extLst>
        </xdr:cNvPr>
        <xdr:cNvPicPr>
          <a:picLocks noChangeAspect="1"/>
        </xdr:cNvPicPr>
      </xdr:nvPicPr>
      <xdr:blipFill>
        <a:blip xmlns:r="http://schemas.openxmlformats.org/officeDocument/2006/relationships" r:embed="rId1"/>
        <a:stretch>
          <a:fillRect/>
        </a:stretch>
      </xdr:blipFill>
      <xdr:spPr>
        <a:xfrm>
          <a:off x="0" y="0"/>
          <a:ext cx="5715294" cy="7106015"/>
        </a:xfrm>
        <a:prstGeom prst="rect">
          <a:avLst/>
        </a:prstGeom>
      </xdr:spPr>
    </xdr:pic>
    <xdr:clientData/>
  </xdr:twoCellAnchor>
  <xdr:twoCellAnchor editAs="oneCell">
    <xdr:from>
      <xdr:col>0</xdr:col>
      <xdr:colOff>0</xdr:colOff>
      <xdr:row>39</xdr:row>
      <xdr:rowOff>0</xdr:rowOff>
    </xdr:from>
    <xdr:to>
      <xdr:col>9</xdr:col>
      <xdr:colOff>311448</xdr:colOff>
      <xdr:row>83</xdr:row>
      <xdr:rowOff>416</xdr:rowOff>
    </xdr:to>
    <xdr:pic>
      <xdr:nvPicPr>
        <xdr:cNvPr id="3" name="Picture 2">
          <a:extLst>
            <a:ext uri="{FF2B5EF4-FFF2-40B4-BE49-F238E27FC236}">
              <a16:creationId xmlns:a16="http://schemas.microsoft.com/office/drawing/2014/main" id="{2E6517F0-66F4-D34B-7042-3159E026F545}"/>
            </a:ext>
          </a:extLst>
        </xdr:cNvPr>
        <xdr:cNvPicPr>
          <a:picLocks noChangeAspect="1"/>
        </xdr:cNvPicPr>
      </xdr:nvPicPr>
      <xdr:blipFill>
        <a:blip xmlns:r="http://schemas.openxmlformats.org/officeDocument/2006/relationships" r:embed="rId2"/>
        <a:stretch>
          <a:fillRect/>
        </a:stretch>
      </xdr:blipFill>
      <xdr:spPr>
        <a:xfrm>
          <a:off x="0" y="7181850"/>
          <a:ext cx="5797848" cy="8103016"/>
        </a:xfrm>
        <a:prstGeom prst="rect">
          <a:avLst/>
        </a:prstGeom>
      </xdr:spPr>
    </xdr:pic>
    <xdr:clientData/>
  </xdr:twoCellAnchor>
  <xdr:twoCellAnchor editAs="oneCell">
    <xdr:from>
      <xdr:col>0</xdr:col>
      <xdr:colOff>0</xdr:colOff>
      <xdr:row>83</xdr:row>
      <xdr:rowOff>0</xdr:rowOff>
    </xdr:from>
    <xdr:to>
      <xdr:col>9</xdr:col>
      <xdr:colOff>235244</xdr:colOff>
      <xdr:row>113</xdr:row>
      <xdr:rowOff>6634</xdr:rowOff>
    </xdr:to>
    <xdr:pic>
      <xdr:nvPicPr>
        <xdr:cNvPr id="4" name="Picture 3">
          <a:extLst>
            <a:ext uri="{FF2B5EF4-FFF2-40B4-BE49-F238E27FC236}">
              <a16:creationId xmlns:a16="http://schemas.microsoft.com/office/drawing/2014/main" id="{E8B88876-9E35-F3E0-2119-F0611B7D2B90}"/>
            </a:ext>
          </a:extLst>
        </xdr:cNvPr>
        <xdr:cNvPicPr>
          <a:picLocks noChangeAspect="1"/>
        </xdr:cNvPicPr>
      </xdr:nvPicPr>
      <xdr:blipFill>
        <a:blip xmlns:r="http://schemas.openxmlformats.org/officeDocument/2006/relationships" r:embed="rId3"/>
        <a:stretch>
          <a:fillRect/>
        </a:stretch>
      </xdr:blipFill>
      <xdr:spPr>
        <a:xfrm>
          <a:off x="0" y="15284450"/>
          <a:ext cx="5721644" cy="5531134"/>
        </a:xfrm>
        <a:prstGeom prst="rect">
          <a:avLst/>
        </a:prstGeom>
      </xdr:spPr>
    </xdr:pic>
    <xdr:clientData/>
  </xdr:twoCellAnchor>
  <xdr:twoCellAnchor editAs="oneCell">
    <xdr:from>
      <xdr:col>0</xdr:col>
      <xdr:colOff>0</xdr:colOff>
      <xdr:row>114</xdr:row>
      <xdr:rowOff>0</xdr:rowOff>
    </xdr:from>
    <xdr:to>
      <xdr:col>9</xdr:col>
      <xdr:colOff>228894</xdr:colOff>
      <xdr:row>121</xdr:row>
      <xdr:rowOff>127073</xdr:rowOff>
    </xdr:to>
    <xdr:pic>
      <xdr:nvPicPr>
        <xdr:cNvPr id="5" name="Picture 4">
          <a:extLst>
            <a:ext uri="{FF2B5EF4-FFF2-40B4-BE49-F238E27FC236}">
              <a16:creationId xmlns:a16="http://schemas.microsoft.com/office/drawing/2014/main" id="{549627F5-BAFA-E301-E6AF-952334C06CDD}"/>
            </a:ext>
          </a:extLst>
        </xdr:cNvPr>
        <xdr:cNvPicPr>
          <a:picLocks noChangeAspect="1"/>
        </xdr:cNvPicPr>
      </xdr:nvPicPr>
      <xdr:blipFill>
        <a:blip xmlns:r="http://schemas.openxmlformats.org/officeDocument/2006/relationships" r:embed="rId4"/>
        <a:stretch>
          <a:fillRect/>
        </a:stretch>
      </xdr:blipFill>
      <xdr:spPr>
        <a:xfrm>
          <a:off x="0" y="20993100"/>
          <a:ext cx="5715294" cy="141612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11</xdr:col>
      <xdr:colOff>330530</xdr:colOff>
      <xdr:row>42</xdr:row>
      <xdr:rowOff>19439</xdr:rowOff>
    </xdr:to>
    <xdr:pic>
      <xdr:nvPicPr>
        <xdr:cNvPr id="2" name="Picture 1">
          <a:extLst>
            <a:ext uri="{FF2B5EF4-FFF2-40B4-BE49-F238E27FC236}">
              <a16:creationId xmlns:a16="http://schemas.microsoft.com/office/drawing/2014/main" id="{765BB10B-5F22-D879-9B29-93E6A7D55AC0}"/>
            </a:ext>
          </a:extLst>
        </xdr:cNvPr>
        <xdr:cNvPicPr>
          <a:picLocks noChangeAspect="1"/>
        </xdr:cNvPicPr>
      </xdr:nvPicPr>
      <xdr:blipFill>
        <a:blip xmlns:r="http://schemas.openxmlformats.org/officeDocument/2006/relationships" r:embed="rId1"/>
        <a:stretch>
          <a:fillRect/>
        </a:stretch>
      </xdr:blipFill>
      <xdr:spPr>
        <a:xfrm>
          <a:off x="609600" y="184150"/>
          <a:ext cx="6426530" cy="756958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orey Christner" id="{7D573F1F-977F-4645-898D-1D6A22654DC9}" userId="32906c935fa0eb4f" providerId="Windows Liv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I16" dT="2025-03-13T02:57:59.59" personId="{7D573F1F-977F-4645-898D-1D6A22654DC9}" id="{FDA29180-1E1D-4772-B1C0-8BD4D801F828}">
    <text xml:space="preserve">Sales Sales decreased by 2.3% (Fx &amp; portfolio adj.) to €5,385 million in the fourth quarter amid a challenging market environment. We registered a decline in sales at Corn Seed &amp; Traits that was largely attributable to decreased planted area in Latin America. Sales at Herbicides decreased, with a substantial decline for our glyphosate-based products that was due to demand returning to normal levels earlier in the year combined with lower prices. Business at Fungicides was down, primarily due to lower volumes and prices in Latin America. By contrast, we posted an increase in volumes in the Asia/Pacific region. Sales at Soybean Seed &amp; Traits were level with the prior-year period. Our Insecticides business reported encouraging gains that were primarily driven by significantly higher volumes in Latin America. Sales at Cotton Seed rose by a double-digit percentage due to higher prices in Latin and North America as well as increased volumes in the Asia/Pacific region. Our Vegetable Seeds business generated higher sales in all regions, mainly driven by higher prices. Sales in the reporting unit “Other” were level with the prior-year period, with price increases offset by lower sales volumes. </text>
  </threadedComment>
  <threadedComment ref="P17" dT="2025-03-12T02:40:00.47" personId="{7D573F1F-977F-4645-898D-1D6A22654DC9}" id="{06C63566-8E8E-4AAC-8022-14BD992B368F}">
    <text xml:space="preserve">Sales at Corn Seed &amp; Traits were down slightly, with planted area declining in Latin and North America in particular. By contrast, business was up significantly in the Europe/Middle East/Africa region. </text>
  </threadedComment>
  <threadedComment ref="P18" dT="2025-03-12T02:40:14.38" personId="{7D573F1F-977F-4645-898D-1D6A22654DC9}" id="{FFACADBD-AC93-4639-A8F6-319A046796CF}">
    <text xml:space="preserve">In the Herbicides business, our non-glyphosate-based products saw a decline in volumes that was primarily attributable to increased competitive pressure in the Europe/Middle East/Africa region. Sales of our glyphosate-based products were impacted by significantly lower market prices year on year, especially in Latin America. However, this effect was partially offset by substantially higher volumes that were driven by higher demand in North America and Europe/Middle East/Africa. </text>
  </threadedComment>
  <threadedComment ref="P20" dT="2025-03-12T02:41:28.36" personId="{7D573F1F-977F-4645-898D-1D6A22654DC9}" id="{A1BF2D62-5F50-4897-AFBF-6E0271F7543F}">
    <text xml:space="preserve">Sales at Fungicides were down, with business primarily impacted by price declines in Latin America and by lower volumes in the Europe/Middle East/Africa region amid adverse weather and market conditions. </text>
  </threadedComment>
  <threadedComment ref="P21" dT="2025-03-12T02:41:40.22" personId="{7D573F1F-977F-4645-898D-1D6A22654DC9}" id="{703967B5-1155-4A76-B669-39BCA7EBF7F4}">
    <text xml:space="preserve">At Soybean Seed &amp; Traits, we posted a slight increase in sales that was mainly driven by higher volumes in North America due to higher planted area. </text>
  </threadedComment>
  <threadedComment ref="P22" dT="2025-03-12T02:41:58.97" personId="{7D573F1F-977F-4645-898D-1D6A22654DC9}" id="{68A2266E-92E2-48CD-99CF-36624E4C955C}">
    <text xml:space="preserve">Our Insecticides business reported gains that were largely due to higher Movento™ sales in the Europe/Middle East/Africa region and a significant increase in volumes in Latin America. </text>
  </threadedComment>
  <threadedComment ref="P23" dT="2025-03-12T02:42:10.69" personId="{7D573F1F-977F-4645-898D-1D6A22654DC9}" id="{D0B6033F-D8D0-4A50-8D1D-6EA22521F489}">
    <text xml:space="preserve">Sales at Cotton Seed were up, mainly thanks to volume increases in the Asia/Pacific region due to higher planted area. </text>
  </threadedComment>
  <threadedComment ref="P24" dT="2025-03-12T02:42:19.90" personId="{7D573F1F-977F-4645-898D-1D6A22654DC9}" id="{4AEE6C1F-9E9B-4502-A95A-B9EC80AAD6C5}">
    <text xml:space="preserve">Business at Vegetable Seeds developed positively due to price increases in all regions. </text>
  </threadedComment>
  <threadedComment ref="P25" dT="2025-03-12T02:42:30.62" personId="{7D573F1F-977F-4645-898D-1D6A22654DC9}" id="{AB639CF8-9090-4616-93BB-78DEDB85E71A}">
    <text xml:space="preserve">Sales in the reporting unit “Other” increased slightly, mainly thanks to market share growth in North America oilseeds. </text>
  </threadedComment>
  <threadedComment ref="I51" dT="2025-03-13T02:57:04.30" personId="{7D573F1F-977F-4645-898D-1D6A22654DC9}" id="{821A521D-B785-4E76-9CFE-74D624A965CE}">
    <text xml:space="preserve">EBITDA before special items decreased by 14.3% to €917 million in the fourth quarter (Q4 2023: €1,070 million), primarily due to significant price declines in our crop protection business as well as the prior-year quarter including substantial insurance payouts in connection with Hurricane Ida. Earnings were also affected by increased expenses that were mainly due to inflationary impacts, whereas the cost of goods sold improved due to efficiencies. Additionally, there was a positive currency effect of €48 million (Q4 2023: €24 million). The EBITDA margin before special items declined by 2.0 percentage points to 17.0%. </text>
  </threadedComment>
  <threadedComment ref="I56" dT="2025-03-13T02:57:20.99" personId="{7D573F1F-977F-4645-898D-1D6A22654DC9}" id="{F8A21577-464B-458C-8859-309E4E88F725}">
    <text xml:space="preserve">EBIT declined to minus €170 million in the fourth quarter (Q4 2023: €975 million) after net special charges of €409 million (Q4 2023: net special gains of €579 million). The special charges related to the net impairment losses on intangible and tangible assets and were mainly attributable to the aforementioned effects in the Soybean Seed &amp; Traits, glyphosate and Corn Seed &amp; Traits cash-generating units. </text>
  </threadedComment>
  <threadedComment ref="P61" dT="2025-03-13T03:18:47.65" personId="{7D573F1F-977F-4645-898D-1D6A22654DC9}" id="{53D38313-55D9-4228-8696-FAA957B4372C}">
    <text xml:space="preserve">The largest capital expenditure projects in 2024 included investments in the sourcing of an important raw material used in the production of glyphosate in Soda Springs, United States (around €82 million). Crop Science also invested in the expansion of research and development facilities at its site in Monheim, Germany (around €76 million), as well as in the expansion of fungicide production in Dormagen, Germany (around €35 million). Furthermore, an additional sum of around €7 million was invested in the expansion of corn seed production capacities in Pochuyki, Ukraine, in 2024. Alongside these projects, the development of digital solutions for our customers was a key investment in 2024 and will remain so in the coming years. </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3:N15"/>
  <sheetViews>
    <sheetView tabSelected="1" zoomScale="85" zoomScaleNormal="85" workbookViewId="0">
      <selection activeCell="B6" sqref="B6"/>
    </sheetView>
  </sheetViews>
  <sheetFormatPr defaultRowHeight="14.5" x14ac:dyDescent="0.35"/>
  <cols>
    <col min="2" max="2" width="8.453125" customWidth="1"/>
  </cols>
  <sheetData>
    <row r="3" spans="2:14" x14ac:dyDescent="0.35">
      <c r="B3" s="17" t="s">
        <v>95</v>
      </c>
    </row>
    <row r="4" spans="2:14" x14ac:dyDescent="0.35">
      <c r="B4" s="18" t="s">
        <v>97</v>
      </c>
    </row>
    <row r="5" spans="2:14" x14ac:dyDescent="0.35">
      <c r="B5" s="18" t="s">
        <v>96</v>
      </c>
    </row>
    <row r="15" spans="2:14" x14ac:dyDescent="0.35">
      <c r="N15" s="17" t="s">
        <v>94</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5F951-A8DC-44F0-8EE6-107D135C782D}">
  <dimension ref="A1"/>
  <sheetViews>
    <sheetView workbookViewId="0">
      <selection activeCell="O116" sqref="O116"/>
    </sheetView>
  </sheetViews>
  <sheetFormatPr defaultRowHeight="14.5" x14ac:dyDescent="0.3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13E026-25D6-4425-80CC-0141F92D2C19}">
  <dimension ref="A1:T83"/>
  <sheetViews>
    <sheetView topLeftCell="A34" workbookViewId="0">
      <selection activeCell="C79" sqref="C79"/>
    </sheetView>
  </sheetViews>
  <sheetFormatPr defaultRowHeight="14.5" x14ac:dyDescent="0.35"/>
  <cols>
    <col min="1" max="1" width="36.90625" bestFit="1" customWidth="1"/>
  </cols>
  <sheetData>
    <row r="1" spans="1:20" x14ac:dyDescent="0.35">
      <c r="A1" s="1" t="s">
        <v>0</v>
      </c>
      <c r="L1" s="11" t="s">
        <v>1</v>
      </c>
      <c r="M1" s="1"/>
      <c r="N1" s="2"/>
    </row>
    <row r="2" spans="1:20" x14ac:dyDescent="0.35">
      <c r="A2" t="s">
        <v>2</v>
      </c>
      <c r="L2" s="11" t="s">
        <v>1</v>
      </c>
      <c r="N2" s="2"/>
    </row>
    <row r="3" spans="1:20" s="3" customFormat="1" x14ac:dyDescent="0.35">
      <c r="C3" s="3">
        <v>45107</v>
      </c>
      <c r="D3" s="3">
        <v>45199</v>
      </c>
      <c r="G3" s="3">
        <v>45473</v>
      </c>
      <c r="H3" s="3">
        <v>45565</v>
      </c>
      <c r="L3" s="11" t="s">
        <v>1</v>
      </c>
      <c r="N3" s="4"/>
    </row>
    <row r="4" spans="1:20" x14ac:dyDescent="0.35">
      <c r="A4" s="5" t="s">
        <v>3</v>
      </c>
      <c r="B4" s="5" t="s">
        <v>4</v>
      </c>
      <c r="C4" s="5" t="s">
        <v>5</v>
      </c>
      <c r="D4" s="5" t="s">
        <v>6</v>
      </c>
      <c r="E4" s="5" t="s">
        <v>7</v>
      </c>
      <c r="F4" s="5" t="s">
        <v>8</v>
      </c>
      <c r="G4" s="5" t="s">
        <v>9</v>
      </c>
      <c r="H4" s="5" t="s">
        <v>10</v>
      </c>
      <c r="I4" s="5" t="s">
        <v>11</v>
      </c>
      <c r="J4" s="5" t="s">
        <v>12</v>
      </c>
      <c r="K4" s="5" t="s">
        <v>13</v>
      </c>
      <c r="L4" s="11" t="s">
        <v>1</v>
      </c>
      <c r="M4" s="5">
        <v>2021</v>
      </c>
      <c r="N4" s="6">
        <v>2022</v>
      </c>
      <c r="O4" s="5">
        <v>2023</v>
      </c>
      <c r="P4" s="5">
        <v>2024</v>
      </c>
      <c r="Q4" s="5"/>
      <c r="R4" s="5"/>
      <c r="S4" s="5"/>
      <c r="T4" s="5"/>
    </row>
    <row r="5" spans="1:20" x14ac:dyDescent="0.35">
      <c r="A5" s="5" t="s">
        <v>34</v>
      </c>
      <c r="L5" s="11" t="s">
        <v>1</v>
      </c>
    </row>
    <row r="6" spans="1:20" x14ac:dyDescent="0.35">
      <c r="A6" t="s">
        <v>35</v>
      </c>
      <c r="L6" s="11" t="s">
        <v>1</v>
      </c>
    </row>
    <row r="7" spans="1:20" x14ac:dyDescent="0.35">
      <c r="A7" t="s">
        <v>36</v>
      </c>
      <c r="L7" s="11" t="s">
        <v>1</v>
      </c>
    </row>
    <row r="8" spans="1:20" x14ac:dyDescent="0.35">
      <c r="A8" t="s">
        <v>37</v>
      </c>
      <c r="L8" s="11" t="s">
        <v>1</v>
      </c>
    </row>
    <row r="9" spans="1:20" x14ac:dyDescent="0.35">
      <c r="A9" t="s">
        <v>38</v>
      </c>
      <c r="L9" s="11" t="s">
        <v>1</v>
      </c>
    </row>
    <row r="10" spans="1:20" x14ac:dyDescent="0.35">
      <c r="A10" t="s">
        <v>39</v>
      </c>
      <c r="L10" s="11" t="s">
        <v>1</v>
      </c>
    </row>
    <row r="11" spans="1:20" x14ac:dyDescent="0.35">
      <c r="A11" t="s">
        <v>40</v>
      </c>
      <c r="L11" s="11" t="s">
        <v>1</v>
      </c>
    </row>
    <row r="12" spans="1:20" x14ac:dyDescent="0.35">
      <c r="A12" t="s">
        <v>41</v>
      </c>
      <c r="L12" s="11" t="s">
        <v>1</v>
      </c>
    </row>
    <row r="13" spans="1:20" x14ac:dyDescent="0.35">
      <c r="A13" t="s">
        <v>42</v>
      </c>
      <c r="L13" s="11" t="s">
        <v>1</v>
      </c>
    </row>
    <row r="14" spans="1:20" x14ac:dyDescent="0.35">
      <c r="A14" t="s">
        <v>43</v>
      </c>
      <c r="L14" s="11" t="s">
        <v>1</v>
      </c>
    </row>
    <row r="15" spans="1:20" x14ac:dyDescent="0.35">
      <c r="L15" s="11" t="s">
        <v>1</v>
      </c>
    </row>
    <row r="16" spans="1:20" s="5" customFormat="1" x14ac:dyDescent="0.35">
      <c r="A16" s="5" t="s">
        <v>14</v>
      </c>
      <c r="B16" s="7"/>
      <c r="C16" s="7"/>
      <c r="D16" s="7"/>
      <c r="E16" s="7">
        <f t="shared" ref="E16:H16" si="0">+SUM(E17:E18,E20:E25)</f>
        <v>5630</v>
      </c>
      <c r="F16" s="7">
        <f t="shared" si="0"/>
        <v>0</v>
      </c>
      <c r="G16" s="7">
        <f t="shared" si="0"/>
        <v>0</v>
      </c>
      <c r="H16" s="7">
        <f t="shared" si="0"/>
        <v>0</v>
      </c>
      <c r="I16" s="7">
        <f>+SUM(I17:I18,I20:I25)</f>
        <v>5385</v>
      </c>
      <c r="L16" s="11" t="s">
        <v>1</v>
      </c>
      <c r="M16" s="7">
        <f t="shared" ref="M16:P16" si="1">+SUM(M17:M18,M20:M25)</f>
        <v>0</v>
      </c>
      <c r="N16" s="7">
        <f t="shared" si="1"/>
        <v>0</v>
      </c>
      <c r="O16" s="7">
        <f t="shared" si="1"/>
        <v>23270</v>
      </c>
      <c r="P16" s="7">
        <f t="shared" si="1"/>
        <v>22259</v>
      </c>
    </row>
    <row r="17" spans="1:16" x14ac:dyDescent="0.35">
      <c r="A17" t="s">
        <v>15</v>
      </c>
      <c r="B17" s="8"/>
      <c r="C17" s="8"/>
      <c r="D17" s="8"/>
      <c r="E17" s="8">
        <v>1522</v>
      </c>
      <c r="F17" s="8"/>
      <c r="G17" s="8"/>
      <c r="H17" s="8"/>
      <c r="I17" s="8">
        <v>1454</v>
      </c>
      <c r="L17" s="11" t="s">
        <v>1</v>
      </c>
      <c r="M17" s="8"/>
      <c r="N17" s="8"/>
      <c r="O17" s="8">
        <v>6857</v>
      </c>
      <c r="P17" s="8">
        <v>6559</v>
      </c>
    </row>
    <row r="18" spans="1:16" x14ac:dyDescent="0.35">
      <c r="A18" t="s">
        <v>16</v>
      </c>
      <c r="B18" s="8"/>
      <c r="C18" s="8"/>
      <c r="D18" s="8"/>
      <c r="E18" s="8">
        <v>1388</v>
      </c>
      <c r="F18" s="8"/>
      <c r="G18" s="8"/>
      <c r="H18" s="8"/>
      <c r="I18" s="8">
        <v>1314</v>
      </c>
      <c r="L18" s="11" t="s">
        <v>1</v>
      </c>
      <c r="M18" s="8"/>
      <c r="N18" s="8"/>
      <c r="O18" s="8">
        <v>5926</v>
      </c>
      <c r="P18" s="8">
        <v>5468</v>
      </c>
    </row>
    <row r="19" spans="1:16" x14ac:dyDescent="0.35">
      <c r="A19" t="s">
        <v>23</v>
      </c>
      <c r="B19" s="8"/>
      <c r="C19" s="8"/>
      <c r="D19" s="8"/>
      <c r="E19" s="9">
        <v>784</v>
      </c>
      <c r="F19" s="8"/>
      <c r="G19" s="8"/>
      <c r="H19" s="8"/>
      <c r="I19" s="9">
        <v>615</v>
      </c>
      <c r="L19" s="11" t="s">
        <v>1</v>
      </c>
      <c r="M19" s="8"/>
      <c r="N19" s="8"/>
      <c r="O19" s="8">
        <v>2862</v>
      </c>
      <c r="P19" s="8">
        <v>2647</v>
      </c>
    </row>
    <row r="20" spans="1:16" x14ac:dyDescent="0.35">
      <c r="A20" t="s">
        <v>17</v>
      </c>
      <c r="B20" s="8"/>
      <c r="C20" s="8"/>
      <c r="D20" s="8"/>
      <c r="E20" s="8">
        <v>880</v>
      </c>
      <c r="F20" s="8"/>
      <c r="G20" s="8"/>
      <c r="H20" s="8"/>
      <c r="I20" s="8">
        <v>786</v>
      </c>
      <c r="L20" s="11" t="s">
        <v>1</v>
      </c>
      <c r="M20" s="8"/>
      <c r="N20" s="8"/>
      <c r="O20" s="8">
        <v>3444</v>
      </c>
      <c r="P20" s="8">
        <v>3157</v>
      </c>
    </row>
    <row r="21" spans="1:16" x14ac:dyDescent="0.35">
      <c r="A21" t="s">
        <v>18</v>
      </c>
      <c r="B21" s="8"/>
      <c r="C21" s="8"/>
      <c r="D21" s="8"/>
      <c r="E21" s="8">
        <v>836</v>
      </c>
      <c r="F21" s="8"/>
      <c r="G21" s="8"/>
      <c r="H21" s="8"/>
      <c r="I21" s="8">
        <v>767</v>
      </c>
      <c r="L21" s="11" t="s">
        <v>1</v>
      </c>
      <c r="M21" s="8"/>
      <c r="N21" s="8"/>
      <c r="O21" s="8">
        <v>2571</v>
      </c>
      <c r="P21" s="8">
        <v>2475</v>
      </c>
    </row>
    <row r="22" spans="1:16" x14ac:dyDescent="0.35">
      <c r="A22" t="s">
        <v>19</v>
      </c>
      <c r="B22" s="8"/>
      <c r="C22" s="8"/>
      <c r="D22" s="8"/>
      <c r="E22" s="8">
        <v>416</v>
      </c>
      <c r="F22" s="8"/>
      <c r="G22" s="8"/>
      <c r="H22" s="8"/>
      <c r="I22" s="8">
        <v>431</v>
      </c>
      <c r="L22" s="11" t="s">
        <v>1</v>
      </c>
      <c r="M22" s="8"/>
      <c r="N22" s="8"/>
      <c r="O22" s="8">
        <v>1596</v>
      </c>
      <c r="P22" s="8">
        <v>1640</v>
      </c>
    </row>
    <row r="23" spans="1:16" x14ac:dyDescent="0.35">
      <c r="A23" t="s">
        <v>20</v>
      </c>
      <c r="B23" s="8"/>
      <c r="C23" s="8"/>
      <c r="D23" s="8"/>
      <c r="E23" s="8">
        <v>131</v>
      </c>
      <c r="F23" s="8"/>
      <c r="G23" s="8"/>
      <c r="H23" s="8"/>
      <c r="I23" s="8">
        <v>159</v>
      </c>
      <c r="L23" s="11" t="s">
        <v>1</v>
      </c>
      <c r="M23" s="8"/>
      <c r="N23" s="8"/>
      <c r="O23" s="8">
        <v>575</v>
      </c>
      <c r="P23" s="8">
        <v>585</v>
      </c>
    </row>
    <row r="24" spans="1:16" x14ac:dyDescent="0.35">
      <c r="A24" t="s">
        <v>21</v>
      </c>
      <c r="B24" s="8"/>
      <c r="C24" s="8"/>
      <c r="D24" s="8"/>
      <c r="E24" s="8">
        <v>203</v>
      </c>
      <c r="F24" s="8"/>
      <c r="G24" s="8"/>
      <c r="H24" s="8"/>
      <c r="I24" s="8">
        <v>213</v>
      </c>
      <c r="L24" s="11" t="s">
        <v>1</v>
      </c>
      <c r="M24" s="8"/>
      <c r="N24" s="8"/>
      <c r="O24" s="8">
        <v>735</v>
      </c>
      <c r="P24" s="8">
        <v>772</v>
      </c>
    </row>
    <row r="25" spans="1:16" x14ac:dyDescent="0.35">
      <c r="A25" t="s">
        <v>22</v>
      </c>
      <c r="B25" s="8"/>
      <c r="C25" s="8"/>
      <c r="D25" s="8"/>
      <c r="E25" s="8">
        <v>254</v>
      </c>
      <c r="F25" s="8"/>
      <c r="G25" s="8"/>
      <c r="H25" s="8"/>
      <c r="I25" s="8">
        <v>261</v>
      </c>
      <c r="L25" s="11" t="s">
        <v>1</v>
      </c>
      <c r="M25" s="8"/>
      <c r="N25" s="8"/>
      <c r="O25" s="8">
        <v>1566</v>
      </c>
      <c r="P25" s="8">
        <v>1603</v>
      </c>
    </row>
    <row r="26" spans="1:16" x14ac:dyDescent="0.35">
      <c r="L26" s="11" t="s">
        <v>1</v>
      </c>
    </row>
    <row r="27" spans="1:16" s="5" customFormat="1" x14ac:dyDescent="0.35">
      <c r="A27" s="5" t="s">
        <v>24</v>
      </c>
      <c r="I27" s="10">
        <f>+(I16-E16)/E16</f>
        <v>-4.3516873889875664E-2</v>
      </c>
      <c r="L27" s="11" t="s">
        <v>1</v>
      </c>
      <c r="O27" s="10"/>
      <c r="P27" s="10">
        <f>+(P16-O16)/O16</f>
        <v>-4.3446497636441768E-2</v>
      </c>
    </row>
    <row r="28" spans="1:16" s="5" customFormat="1" x14ac:dyDescent="0.35">
      <c r="A28" s="5" t="s">
        <v>25</v>
      </c>
      <c r="I28" s="10">
        <f t="shared" ref="I28:I36" si="2">+(I17-E17)/E17</f>
        <v>-4.4678055190538767E-2</v>
      </c>
      <c r="L28" s="11" t="s">
        <v>1</v>
      </c>
      <c r="O28" s="10"/>
      <c r="P28" s="10">
        <f t="shared" ref="P28" si="3">+(P17-O17)/O17</f>
        <v>-4.3459238734140294E-2</v>
      </c>
    </row>
    <row r="29" spans="1:16" s="5" customFormat="1" x14ac:dyDescent="0.35">
      <c r="A29" s="5" t="s">
        <v>26</v>
      </c>
      <c r="I29" s="10">
        <f t="shared" si="2"/>
        <v>-5.3314121037463975E-2</v>
      </c>
      <c r="L29" s="11" t="s">
        <v>1</v>
      </c>
      <c r="O29" s="10"/>
      <c r="P29" s="10">
        <f t="shared" ref="P29" si="4">+(P18-O18)/O18</f>
        <v>-7.7286533918326017E-2</v>
      </c>
    </row>
    <row r="30" spans="1:16" s="5" customFormat="1" x14ac:dyDescent="0.35">
      <c r="A30" s="5" t="s">
        <v>27</v>
      </c>
      <c r="I30" s="10">
        <f t="shared" si="2"/>
        <v>-0.21556122448979592</v>
      </c>
      <c r="L30" s="11" t="s">
        <v>1</v>
      </c>
      <c r="O30" s="10"/>
      <c r="P30" s="10">
        <f t="shared" ref="P30" si="5">+(P19-O19)/O19</f>
        <v>-7.5122292103424179E-2</v>
      </c>
    </row>
    <row r="31" spans="1:16" s="5" customFormat="1" x14ac:dyDescent="0.35">
      <c r="A31" s="5" t="s">
        <v>28</v>
      </c>
      <c r="I31" s="10">
        <f t="shared" si="2"/>
        <v>-0.10681818181818181</v>
      </c>
      <c r="L31" s="11" t="s">
        <v>1</v>
      </c>
      <c r="O31" s="10"/>
      <c r="P31" s="10">
        <f t="shared" ref="P31" si="6">+(P20-O20)/O20</f>
        <v>-8.3333333333333329E-2</v>
      </c>
    </row>
    <row r="32" spans="1:16" s="5" customFormat="1" x14ac:dyDescent="0.35">
      <c r="A32" s="5" t="s">
        <v>29</v>
      </c>
      <c r="I32" s="10">
        <f t="shared" si="2"/>
        <v>-8.2535885167464115E-2</v>
      </c>
      <c r="L32" s="11" t="s">
        <v>1</v>
      </c>
      <c r="O32" s="10"/>
      <c r="P32" s="10">
        <f t="shared" ref="P32" si="7">+(P21-O21)/O21</f>
        <v>-3.7339556592765458E-2</v>
      </c>
    </row>
    <row r="33" spans="1:16" s="5" customFormat="1" x14ac:dyDescent="0.35">
      <c r="A33" s="5" t="s">
        <v>30</v>
      </c>
      <c r="I33" s="10">
        <f t="shared" si="2"/>
        <v>3.6057692307692304E-2</v>
      </c>
      <c r="L33" s="11" t="s">
        <v>1</v>
      </c>
      <c r="O33" s="10"/>
      <c r="P33" s="10">
        <f t="shared" ref="P33" si="8">+(P22-O22)/O22</f>
        <v>2.7568922305764409E-2</v>
      </c>
    </row>
    <row r="34" spans="1:16" s="5" customFormat="1" x14ac:dyDescent="0.35">
      <c r="A34" s="5" t="s">
        <v>31</v>
      </c>
      <c r="I34" s="10">
        <f t="shared" si="2"/>
        <v>0.21374045801526717</v>
      </c>
      <c r="L34" s="11" t="s">
        <v>1</v>
      </c>
      <c r="O34" s="10"/>
      <c r="P34" s="10">
        <f t="shared" ref="P34" si="9">+(P23-O23)/O23</f>
        <v>1.7391304347826087E-2</v>
      </c>
    </row>
    <row r="35" spans="1:16" s="5" customFormat="1" x14ac:dyDescent="0.35">
      <c r="A35" s="5" t="s">
        <v>32</v>
      </c>
      <c r="I35" s="10">
        <f t="shared" si="2"/>
        <v>4.9261083743842367E-2</v>
      </c>
      <c r="L35" s="11" t="s">
        <v>1</v>
      </c>
      <c r="O35" s="10"/>
      <c r="P35" s="10">
        <f t="shared" ref="P35" si="10">+(P24-O24)/O24</f>
        <v>5.0340136054421766E-2</v>
      </c>
    </row>
    <row r="36" spans="1:16" s="5" customFormat="1" x14ac:dyDescent="0.35">
      <c r="A36" s="5" t="s">
        <v>33</v>
      </c>
      <c r="I36" s="10">
        <f t="shared" si="2"/>
        <v>2.7559055118110236E-2</v>
      </c>
      <c r="L36" s="11" t="s">
        <v>1</v>
      </c>
      <c r="O36" s="10"/>
      <c r="P36" s="10">
        <f t="shared" ref="P36" si="11">+(P25-O25)/O25</f>
        <v>2.3627075351213282E-2</v>
      </c>
    </row>
    <row r="37" spans="1:16" s="5" customFormat="1" x14ac:dyDescent="0.35">
      <c r="I37" s="10"/>
      <c r="L37" s="11" t="s">
        <v>1</v>
      </c>
      <c r="O37" s="10"/>
      <c r="P37" s="10"/>
    </row>
    <row r="38" spans="1:16" s="5" customFormat="1" x14ac:dyDescent="0.35">
      <c r="B38" s="5" t="str">
        <f>+B4</f>
        <v>Q123</v>
      </c>
      <c r="C38" s="5" t="str">
        <f t="shared" ref="C38:P38" si="12">+C4</f>
        <v>Q223</v>
      </c>
      <c r="D38" s="5" t="str">
        <f t="shared" si="12"/>
        <v>Q323</v>
      </c>
      <c r="E38" s="5" t="str">
        <f t="shared" si="12"/>
        <v>Q423</v>
      </c>
      <c r="F38" s="5" t="str">
        <f t="shared" si="12"/>
        <v>Q124</v>
      </c>
      <c r="G38" s="5" t="str">
        <f t="shared" si="12"/>
        <v>Q224</v>
      </c>
      <c r="H38" s="5" t="str">
        <f t="shared" si="12"/>
        <v>Q324</v>
      </c>
      <c r="I38" s="5" t="str">
        <f t="shared" si="12"/>
        <v>Q424</v>
      </c>
      <c r="J38" s="5" t="str">
        <f t="shared" si="12"/>
        <v>Q125</v>
      </c>
      <c r="K38" s="5" t="str">
        <f t="shared" si="12"/>
        <v>Q225</v>
      </c>
      <c r="L38" s="11" t="s">
        <v>1</v>
      </c>
      <c r="M38" s="5">
        <f t="shared" si="12"/>
        <v>2021</v>
      </c>
      <c r="N38" s="5">
        <f t="shared" si="12"/>
        <v>2022</v>
      </c>
      <c r="O38" s="5">
        <f t="shared" si="12"/>
        <v>2023</v>
      </c>
      <c r="P38" s="5">
        <f t="shared" si="12"/>
        <v>2024</v>
      </c>
    </row>
    <row r="39" spans="1:16" x14ac:dyDescent="0.35">
      <c r="A39" t="s">
        <v>44</v>
      </c>
      <c r="B39" s="8"/>
      <c r="C39" s="8"/>
      <c r="D39" s="8"/>
      <c r="E39" s="8">
        <v>5630</v>
      </c>
      <c r="G39" s="8"/>
      <c r="H39" s="8"/>
      <c r="I39" s="8">
        <v>5385</v>
      </c>
      <c r="J39" s="8"/>
      <c r="K39" s="8"/>
      <c r="L39" s="11" t="s">
        <v>1</v>
      </c>
      <c r="M39" s="8"/>
      <c r="N39" s="8"/>
      <c r="O39" s="8">
        <v>23270</v>
      </c>
      <c r="P39" s="8">
        <v>22259</v>
      </c>
    </row>
    <row r="40" spans="1:16" x14ac:dyDescent="0.35">
      <c r="A40" t="s">
        <v>45</v>
      </c>
      <c r="B40" s="8"/>
      <c r="C40" s="8"/>
      <c r="D40" s="8"/>
      <c r="E40" s="8"/>
      <c r="G40" s="8"/>
      <c r="H40" s="8"/>
      <c r="I40" s="8"/>
      <c r="J40" s="8"/>
      <c r="K40" s="8"/>
      <c r="L40" s="11" t="s">
        <v>1</v>
      </c>
      <c r="M40" s="8"/>
      <c r="N40" s="8"/>
      <c r="O40" s="8"/>
      <c r="P40" s="8"/>
    </row>
    <row r="41" spans="1:16" x14ac:dyDescent="0.35">
      <c r="A41" t="s">
        <v>46</v>
      </c>
      <c r="B41" s="8"/>
      <c r="C41" s="8"/>
      <c r="D41" s="8"/>
      <c r="E41" s="12" t="s">
        <v>64</v>
      </c>
      <c r="G41" s="8"/>
      <c r="H41" s="8"/>
      <c r="I41" s="12" t="s">
        <v>70</v>
      </c>
      <c r="J41" s="8"/>
      <c r="K41" s="8"/>
      <c r="L41" s="11" t="s">
        <v>1</v>
      </c>
      <c r="M41" s="16"/>
      <c r="N41" s="16"/>
      <c r="O41" s="12" t="s">
        <v>73</v>
      </c>
      <c r="P41" s="12" t="s">
        <v>71</v>
      </c>
    </row>
    <row r="42" spans="1:16" x14ac:dyDescent="0.35">
      <c r="A42" t="s">
        <v>47</v>
      </c>
      <c r="B42" s="8"/>
      <c r="C42" s="8"/>
      <c r="D42" s="8"/>
      <c r="E42" s="12" t="s">
        <v>65</v>
      </c>
      <c r="G42" s="8"/>
      <c r="H42" s="8"/>
      <c r="I42" s="12" t="s">
        <v>69</v>
      </c>
      <c r="J42" s="8"/>
      <c r="K42" s="8"/>
      <c r="L42" s="11" t="s">
        <v>1</v>
      </c>
      <c r="M42" s="16"/>
      <c r="N42" s="16"/>
      <c r="O42" s="12" t="s">
        <v>66</v>
      </c>
      <c r="P42" s="12" t="s">
        <v>68</v>
      </c>
    </row>
    <row r="43" spans="1:16" x14ac:dyDescent="0.35">
      <c r="A43" t="s">
        <v>48</v>
      </c>
      <c r="B43" s="8"/>
      <c r="C43" s="8"/>
      <c r="D43" s="8"/>
      <c r="E43" s="12" t="s">
        <v>66</v>
      </c>
      <c r="G43" s="8"/>
      <c r="H43" s="8"/>
      <c r="I43" s="12" t="s">
        <v>68</v>
      </c>
      <c r="J43" s="8"/>
      <c r="K43" s="8"/>
      <c r="L43" s="11" t="s">
        <v>1</v>
      </c>
      <c r="M43" s="16"/>
      <c r="N43" s="16"/>
      <c r="O43" s="12" t="s">
        <v>74</v>
      </c>
      <c r="P43" s="12" t="s">
        <v>72</v>
      </c>
    </row>
    <row r="44" spans="1:16" x14ac:dyDescent="0.35">
      <c r="A44" t="s">
        <v>49</v>
      </c>
      <c r="B44" s="8"/>
      <c r="C44" s="8"/>
      <c r="D44" s="8"/>
      <c r="E44" s="12" t="s">
        <v>67</v>
      </c>
      <c r="G44" s="8"/>
      <c r="H44" s="8"/>
      <c r="I44" s="12" t="s">
        <v>67</v>
      </c>
      <c r="J44" s="8"/>
      <c r="K44" s="8"/>
      <c r="L44" s="11" t="s">
        <v>1</v>
      </c>
      <c r="M44" s="16"/>
      <c r="N44" s="16"/>
      <c r="O44" s="12" t="s">
        <v>75</v>
      </c>
      <c r="P44" s="12" t="s">
        <v>67</v>
      </c>
    </row>
    <row r="45" spans="1:16" s="5" customFormat="1" x14ac:dyDescent="0.35">
      <c r="A45" s="5" t="s">
        <v>50</v>
      </c>
      <c r="B45" s="7"/>
      <c r="C45" s="7"/>
      <c r="D45" s="7"/>
      <c r="E45" s="7">
        <f>+SUM(E46:E49)</f>
        <v>5630</v>
      </c>
      <c r="F45" s="7">
        <f t="shared" ref="F45:I45" si="13">+SUM(F46:F49)</f>
        <v>0</v>
      </c>
      <c r="G45" s="7">
        <f t="shared" si="13"/>
        <v>0</v>
      </c>
      <c r="H45" s="7">
        <f t="shared" si="13"/>
        <v>0</v>
      </c>
      <c r="I45" s="7">
        <f t="shared" si="13"/>
        <v>5385</v>
      </c>
      <c r="J45" s="7"/>
      <c r="K45" s="7"/>
      <c r="L45" s="11" t="s">
        <v>1</v>
      </c>
      <c r="M45" s="7">
        <f t="shared" ref="M45" si="14">+SUM(M46:M49)</f>
        <v>0</v>
      </c>
      <c r="N45" s="7">
        <f t="shared" ref="N45" si="15">+SUM(N46:N49)</f>
        <v>0</v>
      </c>
      <c r="O45" s="7">
        <f t="shared" ref="O45" si="16">+SUM(O46:O49)</f>
        <v>23270</v>
      </c>
      <c r="P45" s="7">
        <f t="shared" ref="P45" si="17">+SUM(P46:P49)</f>
        <v>22259</v>
      </c>
    </row>
    <row r="46" spans="1:16" x14ac:dyDescent="0.35">
      <c r="A46" t="s">
        <v>51</v>
      </c>
      <c r="B46" s="8"/>
      <c r="C46" s="8"/>
      <c r="D46" s="8"/>
      <c r="E46" s="8">
        <v>610</v>
      </c>
      <c r="F46" s="8"/>
      <c r="G46" s="8"/>
      <c r="H46" s="8"/>
      <c r="I46" s="8">
        <v>570</v>
      </c>
      <c r="J46" s="8"/>
      <c r="K46" s="8"/>
      <c r="L46" s="11" t="s">
        <v>1</v>
      </c>
      <c r="M46" s="8"/>
      <c r="N46" s="8"/>
      <c r="O46" s="8">
        <v>4668</v>
      </c>
      <c r="P46" s="8">
        <v>4521</v>
      </c>
    </row>
    <row r="47" spans="1:16" x14ac:dyDescent="0.35">
      <c r="A47" t="s">
        <v>52</v>
      </c>
      <c r="B47" s="8"/>
      <c r="C47" s="8"/>
      <c r="D47" s="8"/>
      <c r="E47" s="8">
        <v>1946</v>
      </c>
      <c r="F47" s="8"/>
      <c r="G47" s="8"/>
      <c r="H47" s="8"/>
      <c r="I47" s="8">
        <v>2014</v>
      </c>
      <c r="J47" s="8"/>
      <c r="K47" s="8"/>
      <c r="L47" s="11" t="s">
        <v>1</v>
      </c>
      <c r="M47" s="8"/>
      <c r="N47" s="8"/>
      <c r="O47" s="8">
        <v>9135</v>
      </c>
      <c r="P47" s="8">
        <v>9268</v>
      </c>
    </row>
    <row r="48" spans="1:16" x14ac:dyDescent="0.35">
      <c r="A48" t="s">
        <v>53</v>
      </c>
      <c r="B48" s="8"/>
      <c r="C48" s="8"/>
      <c r="D48" s="8"/>
      <c r="E48" s="8">
        <v>567</v>
      </c>
      <c r="F48" s="8"/>
      <c r="G48" s="8"/>
      <c r="H48" s="8"/>
      <c r="I48" s="8">
        <v>650</v>
      </c>
      <c r="J48" s="8"/>
      <c r="K48" s="8"/>
      <c r="L48" s="11" t="s">
        <v>1</v>
      </c>
      <c r="M48" s="8"/>
      <c r="N48" s="8"/>
      <c r="O48" s="8">
        <v>2287</v>
      </c>
      <c r="P48" s="8">
        <v>2219</v>
      </c>
    </row>
    <row r="49" spans="1:16" x14ac:dyDescent="0.35">
      <c r="A49" t="s">
        <v>54</v>
      </c>
      <c r="B49" s="8"/>
      <c r="C49" s="8"/>
      <c r="D49" s="8"/>
      <c r="E49" s="8">
        <v>2507</v>
      </c>
      <c r="F49" s="8"/>
      <c r="G49" s="8"/>
      <c r="H49" s="8"/>
      <c r="I49" s="8">
        <v>2151</v>
      </c>
      <c r="J49" s="8"/>
      <c r="K49" s="8"/>
      <c r="L49" s="11" t="s">
        <v>1</v>
      </c>
      <c r="M49" s="8"/>
      <c r="N49" s="8"/>
      <c r="O49" s="8">
        <v>7180</v>
      </c>
      <c r="P49" s="8">
        <v>6251</v>
      </c>
    </row>
    <row r="50" spans="1:16" x14ac:dyDescent="0.35">
      <c r="B50" s="8"/>
      <c r="C50" s="8"/>
      <c r="D50" s="8"/>
      <c r="E50" s="8"/>
      <c r="F50" s="8"/>
      <c r="G50" s="8"/>
      <c r="H50" s="8"/>
      <c r="I50" s="8"/>
      <c r="J50" s="8"/>
      <c r="K50" s="8"/>
      <c r="L50" s="11" t="s">
        <v>1</v>
      </c>
      <c r="M50" s="8"/>
      <c r="N50" s="8"/>
      <c r="O50" s="8"/>
      <c r="P50" s="8"/>
    </row>
    <row r="51" spans="1:16" x14ac:dyDescent="0.35">
      <c r="A51" t="s">
        <v>55</v>
      </c>
      <c r="B51" s="8"/>
      <c r="C51" s="8"/>
      <c r="D51" s="8"/>
      <c r="E51" s="8">
        <v>1088</v>
      </c>
      <c r="F51" s="8"/>
      <c r="G51" s="8"/>
      <c r="H51" s="8"/>
      <c r="I51" s="8">
        <v>788</v>
      </c>
      <c r="J51" s="8"/>
      <c r="K51" s="8"/>
      <c r="L51" s="11" t="s">
        <v>1</v>
      </c>
      <c r="M51" s="8"/>
      <c r="N51" s="8"/>
      <c r="O51" s="8">
        <v>4968</v>
      </c>
      <c r="P51" s="8">
        <v>3966</v>
      </c>
    </row>
    <row r="52" spans="1:16" x14ac:dyDescent="0.35">
      <c r="A52" t="s">
        <v>56</v>
      </c>
      <c r="B52" s="8"/>
      <c r="C52" s="8"/>
      <c r="D52" s="8"/>
      <c r="E52" s="8">
        <v>18</v>
      </c>
      <c r="F52" s="8"/>
      <c r="G52" s="8"/>
      <c r="H52" s="8"/>
      <c r="I52" s="8">
        <v>-129</v>
      </c>
      <c r="J52" s="8"/>
      <c r="K52" s="8"/>
      <c r="L52" s="11" t="s">
        <v>1</v>
      </c>
      <c r="M52" s="8"/>
      <c r="N52" s="8"/>
      <c r="O52" s="8">
        <v>-70</v>
      </c>
      <c r="P52" s="8">
        <v>-359</v>
      </c>
    </row>
    <row r="53" spans="1:16" s="5" customFormat="1" x14ac:dyDescent="0.35">
      <c r="A53" s="5" t="s">
        <v>57</v>
      </c>
      <c r="B53" s="7"/>
      <c r="C53" s="7"/>
      <c r="D53" s="7"/>
      <c r="E53" s="7">
        <f>+E51-E52</f>
        <v>1070</v>
      </c>
      <c r="F53" s="7">
        <f t="shared" ref="F53:I53" si="18">+F51-F52</f>
        <v>0</v>
      </c>
      <c r="G53" s="7">
        <f t="shared" si="18"/>
        <v>0</v>
      </c>
      <c r="H53" s="7">
        <f t="shared" si="18"/>
        <v>0</v>
      </c>
      <c r="I53" s="7">
        <f t="shared" si="18"/>
        <v>917</v>
      </c>
      <c r="J53" s="7"/>
      <c r="K53" s="7"/>
      <c r="L53" s="11" t="s">
        <v>1</v>
      </c>
      <c r="M53" s="7">
        <f t="shared" ref="M53" si="19">+M51-M52</f>
        <v>0</v>
      </c>
      <c r="N53" s="7">
        <f t="shared" ref="N53" si="20">+N51-N52</f>
        <v>0</v>
      </c>
      <c r="O53" s="7">
        <f t="shared" ref="O53" si="21">+O51-O52</f>
        <v>5038</v>
      </c>
      <c r="P53" s="7">
        <f t="shared" ref="P53" si="22">+P51-P52</f>
        <v>4325</v>
      </c>
    </row>
    <row r="54" spans="1:16" s="5" customFormat="1" x14ac:dyDescent="0.35">
      <c r="A54" t="s">
        <v>58</v>
      </c>
      <c r="B54" s="14"/>
      <c r="C54" s="14"/>
      <c r="D54" s="14"/>
      <c r="E54" s="14">
        <v>0.19</v>
      </c>
      <c r="F54" s="14"/>
      <c r="G54" s="14"/>
      <c r="H54" s="14"/>
      <c r="I54" s="14">
        <v>0.17</v>
      </c>
      <c r="J54" s="14"/>
      <c r="K54" s="14"/>
      <c r="L54" s="15" t="s">
        <v>1</v>
      </c>
      <c r="M54" s="13"/>
      <c r="N54" s="13"/>
      <c r="O54" s="13">
        <v>0.217</v>
      </c>
      <c r="P54" s="13">
        <v>0.19400000000000001</v>
      </c>
    </row>
    <row r="55" spans="1:16" s="5" customFormat="1" x14ac:dyDescent="0.35">
      <c r="A55"/>
      <c r="B55" s="8"/>
      <c r="C55" s="8"/>
      <c r="D55" s="8"/>
      <c r="E55" s="14"/>
      <c r="F55" s="8"/>
      <c r="G55" s="8"/>
      <c r="H55" s="8"/>
      <c r="I55" s="8"/>
      <c r="J55" s="8"/>
      <c r="K55" s="8"/>
      <c r="L55" s="11"/>
      <c r="M55" s="7"/>
      <c r="N55" s="7"/>
      <c r="O55" s="7"/>
      <c r="P55" s="7"/>
    </row>
    <row r="56" spans="1:16" x14ac:dyDescent="0.35">
      <c r="A56" t="s">
        <v>59</v>
      </c>
      <c r="B56" s="8"/>
      <c r="C56" s="8"/>
      <c r="D56" s="8"/>
      <c r="E56" s="8">
        <v>975</v>
      </c>
      <c r="F56" s="8"/>
      <c r="G56" s="8"/>
      <c r="H56" s="8"/>
      <c r="I56" s="8">
        <v>-170</v>
      </c>
      <c r="J56" s="8"/>
      <c r="K56" s="8"/>
      <c r="L56" s="11" t="s">
        <v>1</v>
      </c>
      <c r="M56" s="8"/>
      <c r="N56" s="8"/>
      <c r="O56" s="8">
        <v>-3486</v>
      </c>
      <c r="P56" s="8">
        <v>-2756</v>
      </c>
    </row>
    <row r="57" spans="1:16" x14ac:dyDescent="0.35">
      <c r="A57" t="s">
        <v>56</v>
      </c>
      <c r="B57" s="8"/>
      <c r="C57" s="8"/>
      <c r="D57" s="8"/>
      <c r="E57" s="8">
        <v>579</v>
      </c>
      <c r="F57" s="8"/>
      <c r="G57" s="8"/>
      <c r="H57" s="8"/>
      <c r="I57" s="8">
        <v>-409</v>
      </c>
      <c r="J57" s="8"/>
      <c r="K57" s="8"/>
      <c r="L57" s="11" t="s">
        <v>1</v>
      </c>
      <c r="M57" s="8"/>
      <c r="N57" s="8"/>
      <c r="O57" s="8">
        <v>-6034</v>
      </c>
      <c r="P57" s="8">
        <v>-4416</v>
      </c>
    </row>
    <row r="58" spans="1:16" s="5" customFormat="1" x14ac:dyDescent="0.35">
      <c r="A58" s="5" t="s">
        <v>60</v>
      </c>
      <c r="B58" s="7"/>
      <c r="C58" s="7"/>
      <c r="D58" s="7"/>
      <c r="E58" s="7">
        <f>+E56-E57</f>
        <v>396</v>
      </c>
      <c r="F58" s="7">
        <f t="shared" ref="F58:I58" si="23">+F56-F57</f>
        <v>0</v>
      </c>
      <c r="G58" s="7">
        <f t="shared" si="23"/>
        <v>0</v>
      </c>
      <c r="H58" s="7">
        <f t="shared" si="23"/>
        <v>0</v>
      </c>
      <c r="I58" s="7">
        <f t="shared" si="23"/>
        <v>239</v>
      </c>
      <c r="J58" s="7"/>
      <c r="K58" s="7"/>
      <c r="L58" s="11" t="s">
        <v>1</v>
      </c>
      <c r="M58" s="7">
        <f t="shared" ref="M58" si="24">+M56-M57</f>
        <v>0</v>
      </c>
      <c r="N58" s="7">
        <f t="shared" ref="N58" si="25">+N56-N57</f>
        <v>0</v>
      </c>
      <c r="O58" s="7">
        <f t="shared" ref="O58" si="26">+O56-O57</f>
        <v>2548</v>
      </c>
      <c r="P58" s="7">
        <f t="shared" ref="P58" si="27">+P56-P57</f>
        <v>1660</v>
      </c>
    </row>
    <row r="59" spans="1:16" s="5" customFormat="1" x14ac:dyDescent="0.35">
      <c r="B59" s="7"/>
      <c r="C59" s="7"/>
      <c r="D59" s="7"/>
      <c r="E59" s="7"/>
      <c r="F59" s="7"/>
      <c r="G59" s="7"/>
      <c r="H59" s="7"/>
      <c r="I59" s="7"/>
      <c r="J59" s="7"/>
      <c r="K59" s="7"/>
      <c r="L59" s="11" t="s">
        <v>1</v>
      </c>
      <c r="M59" s="7"/>
      <c r="N59" s="7"/>
      <c r="O59" s="7"/>
      <c r="P59" s="7"/>
    </row>
    <row r="60" spans="1:16" x14ac:dyDescent="0.35">
      <c r="A60" t="s">
        <v>61</v>
      </c>
      <c r="B60" s="8"/>
      <c r="C60" s="8"/>
      <c r="D60" s="8"/>
      <c r="E60" s="8">
        <v>3535</v>
      </c>
      <c r="F60" s="8"/>
      <c r="G60" s="8"/>
      <c r="H60" s="8"/>
      <c r="I60" s="8">
        <v>3651</v>
      </c>
      <c r="J60" s="8"/>
      <c r="K60" s="8"/>
      <c r="L60" s="11" t="s">
        <v>1</v>
      </c>
      <c r="M60" s="8"/>
      <c r="N60" s="8"/>
      <c r="O60" s="8">
        <v>1850</v>
      </c>
      <c r="P60" s="8">
        <v>3197</v>
      </c>
    </row>
    <row r="61" spans="1:16" x14ac:dyDescent="0.35">
      <c r="A61" t="s">
        <v>62</v>
      </c>
      <c r="B61" s="8"/>
      <c r="C61" s="8"/>
      <c r="D61" s="8"/>
      <c r="E61" s="8">
        <v>468</v>
      </c>
      <c r="F61" s="8"/>
      <c r="G61" s="8"/>
      <c r="H61" s="8"/>
      <c r="I61" s="8">
        <v>402</v>
      </c>
      <c r="J61" s="8"/>
      <c r="K61" s="8"/>
      <c r="L61" s="11" t="s">
        <v>1</v>
      </c>
      <c r="M61" s="8"/>
      <c r="N61" s="8"/>
      <c r="O61" s="8">
        <v>1268</v>
      </c>
      <c r="P61" s="8">
        <v>1162</v>
      </c>
    </row>
    <row r="62" spans="1:16" x14ac:dyDescent="0.35">
      <c r="A62" t="s">
        <v>63</v>
      </c>
      <c r="B62" s="8"/>
      <c r="C62" s="8"/>
      <c r="D62" s="8"/>
      <c r="E62" s="8">
        <v>247</v>
      </c>
      <c r="F62" s="8"/>
      <c r="G62" s="8"/>
      <c r="H62" s="8"/>
      <c r="I62" s="8">
        <v>717</v>
      </c>
      <c r="J62" s="8"/>
      <c r="K62" s="8"/>
      <c r="L62" s="11" t="s">
        <v>1</v>
      </c>
      <c r="M62" s="8"/>
      <c r="N62" s="8"/>
      <c r="O62" s="8">
        <v>1896</v>
      </c>
      <c r="P62" s="8">
        <v>2611</v>
      </c>
    </row>
    <row r="63" spans="1:16" x14ac:dyDescent="0.35">
      <c r="L63" s="11" t="s">
        <v>1</v>
      </c>
    </row>
    <row r="64" spans="1:16" s="5" customFormat="1" x14ac:dyDescent="0.35">
      <c r="A64" s="5" t="s">
        <v>76</v>
      </c>
      <c r="E64" s="5">
        <f>+SUM(E65:E70)</f>
        <v>579</v>
      </c>
      <c r="F64" s="5">
        <f t="shared" ref="F64:I64" si="28">+SUM(F65:F70)</f>
        <v>0</v>
      </c>
      <c r="G64" s="5">
        <f t="shared" si="28"/>
        <v>0</v>
      </c>
      <c r="H64" s="5">
        <f t="shared" si="28"/>
        <v>0</v>
      </c>
      <c r="I64" s="5">
        <f t="shared" si="28"/>
        <v>-409</v>
      </c>
      <c r="L64" s="11" t="s">
        <v>1</v>
      </c>
      <c r="M64" s="5">
        <f t="shared" ref="M64" si="29">+SUM(M65:M70)</f>
        <v>0</v>
      </c>
      <c r="N64" s="5">
        <f t="shared" ref="N64" si="30">+SUM(N65:N70)</f>
        <v>0</v>
      </c>
      <c r="O64" s="5">
        <f t="shared" ref="O64" si="31">+SUM(O65:O70)</f>
        <v>-70</v>
      </c>
      <c r="P64" s="5">
        <f t="shared" ref="P64" si="32">+SUM(P65:P70)</f>
        <v>-359</v>
      </c>
    </row>
    <row r="65" spans="1:16" x14ac:dyDescent="0.35">
      <c r="A65" t="s">
        <v>77</v>
      </c>
      <c r="E65" s="8">
        <v>-38</v>
      </c>
      <c r="I65" s="8">
        <v>-150</v>
      </c>
      <c r="L65" s="11" t="s">
        <v>1</v>
      </c>
      <c r="O65" s="8">
        <v>-111</v>
      </c>
      <c r="P65" s="8">
        <v>-402</v>
      </c>
    </row>
    <row r="66" spans="1:16" x14ac:dyDescent="0.35">
      <c r="A66" t="s">
        <v>78</v>
      </c>
      <c r="E66" s="8">
        <v>0</v>
      </c>
      <c r="I66" s="8">
        <v>0</v>
      </c>
      <c r="L66" s="11" t="s">
        <v>1</v>
      </c>
      <c r="O66" s="8">
        <v>-18</v>
      </c>
      <c r="P66" s="8">
        <v>0</v>
      </c>
    </row>
    <row r="67" spans="1:16" x14ac:dyDescent="0.35">
      <c r="A67" t="s">
        <v>79</v>
      </c>
      <c r="E67" s="8">
        <v>-4</v>
      </c>
      <c r="I67" s="8">
        <v>0</v>
      </c>
      <c r="L67" s="11" t="s">
        <v>1</v>
      </c>
      <c r="O67" s="8">
        <v>-21</v>
      </c>
      <c r="P67" s="8">
        <v>0</v>
      </c>
    </row>
    <row r="68" spans="1:16" x14ac:dyDescent="0.35">
      <c r="A68" t="s">
        <v>80</v>
      </c>
      <c r="E68" s="8">
        <v>57</v>
      </c>
      <c r="I68" s="8">
        <v>21</v>
      </c>
      <c r="L68" s="11" t="s">
        <v>1</v>
      </c>
      <c r="O68" s="8">
        <v>85</v>
      </c>
      <c r="P68" s="8">
        <v>43</v>
      </c>
    </row>
    <row r="69" spans="1:16" x14ac:dyDescent="0.35">
      <c r="A69" t="s">
        <v>81</v>
      </c>
      <c r="E69" s="8">
        <v>561</v>
      </c>
      <c r="I69" s="8">
        <v>-280</v>
      </c>
      <c r="L69" s="11" t="s">
        <v>1</v>
      </c>
      <c r="O69" s="8">
        <v>-5</v>
      </c>
      <c r="P69" s="8">
        <v>0</v>
      </c>
    </row>
    <row r="70" spans="1:16" x14ac:dyDescent="0.35">
      <c r="A70" t="s">
        <v>22</v>
      </c>
      <c r="E70" s="8">
        <v>3</v>
      </c>
      <c r="I70" s="8">
        <v>0</v>
      </c>
      <c r="L70" s="11" t="s">
        <v>1</v>
      </c>
      <c r="O70" s="8">
        <v>0</v>
      </c>
      <c r="P70" s="8">
        <v>0</v>
      </c>
    </row>
    <row r="71" spans="1:16" x14ac:dyDescent="0.35">
      <c r="L71" s="11" t="s">
        <v>1</v>
      </c>
    </row>
    <row r="72" spans="1:16" x14ac:dyDescent="0.35">
      <c r="L72" s="11" t="s">
        <v>1</v>
      </c>
    </row>
    <row r="73" spans="1:16" x14ac:dyDescent="0.35">
      <c r="L73" s="11" t="s">
        <v>1</v>
      </c>
    </row>
    <row r="74" spans="1:16" x14ac:dyDescent="0.35">
      <c r="L74" s="11" t="s">
        <v>1</v>
      </c>
    </row>
    <row r="75" spans="1:16" x14ac:dyDescent="0.35">
      <c r="L75" s="11" t="s">
        <v>1</v>
      </c>
    </row>
    <row r="76" spans="1:16" x14ac:dyDescent="0.35">
      <c r="L76" s="11" t="s">
        <v>1</v>
      </c>
    </row>
    <row r="77" spans="1:16" x14ac:dyDescent="0.35">
      <c r="L77" s="11" t="s">
        <v>1</v>
      </c>
    </row>
    <row r="78" spans="1:16" x14ac:dyDescent="0.35">
      <c r="L78" s="11" t="s">
        <v>1</v>
      </c>
    </row>
    <row r="79" spans="1:16" x14ac:dyDescent="0.35">
      <c r="L79" s="11" t="s">
        <v>1</v>
      </c>
    </row>
    <row r="80" spans="1:16" x14ac:dyDescent="0.35">
      <c r="L80" s="11" t="s">
        <v>1</v>
      </c>
    </row>
    <row r="81" spans="12:12" x14ac:dyDescent="0.35">
      <c r="L81" s="11" t="s">
        <v>1</v>
      </c>
    </row>
    <row r="82" spans="12:12" x14ac:dyDescent="0.35">
      <c r="L82" s="11" t="s">
        <v>1</v>
      </c>
    </row>
    <row r="83" spans="12:12" x14ac:dyDescent="0.35">
      <c r="L83" s="11" t="s">
        <v>1</v>
      </c>
    </row>
  </sheetData>
  <hyperlinks>
    <hyperlink ref="A1" location="main!A1" display="main" xr:uid="{EE64FE58-5273-4113-B8E2-EEE97CD5BF93}"/>
  </hyperlinks>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ED0E02-7DEE-4650-8795-AF1344AE0E59}">
  <dimension ref="A1:C10"/>
  <sheetViews>
    <sheetView workbookViewId="0">
      <selection activeCell="A12" sqref="A12"/>
    </sheetView>
  </sheetViews>
  <sheetFormatPr defaultRowHeight="14.5" x14ac:dyDescent="0.35"/>
  <cols>
    <col min="1" max="1" width="79.90625" bestFit="1" customWidth="1"/>
    <col min="2" max="2" width="7.7265625" bestFit="1" customWidth="1"/>
    <col min="3" max="3" width="9.90625" bestFit="1" customWidth="1"/>
  </cols>
  <sheetData>
    <row r="1" spans="1:3" s="5" customFormat="1" x14ac:dyDescent="0.35">
      <c r="B1" s="5">
        <v>2023</v>
      </c>
      <c r="C1" s="5">
        <v>2024</v>
      </c>
    </row>
    <row r="2" spans="1:3" x14ac:dyDescent="0.35">
      <c r="A2" t="s">
        <v>82</v>
      </c>
      <c r="B2" t="s">
        <v>91</v>
      </c>
      <c r="C2" t="s">
        <v>91</v>
      </c>
    </row>
    <row r="3" spans="1:3" x14ac:dyDescent="0.35">
      <c r="A3" t="s">
        <v>83</v>
      </c>
      <c r="B3" t="s">
        <v>91</v>
      </c>
      <c r="C3" t="s">
        <v>91</v>
      </c>
    </row>
    <row r="4" spans="1:3" x14ac:dyDescent="0.35">
      <c r="A4" t="s">
        <v>84</v>
      </c>
      <c r="B4" t="s">
        <v>91</v>
      </c>
      <c r="C4" t="s">
        <v>93</v>
      </c>
    </row>
    <row r="5" spans="1:3" x14ac:dyDescent="0.35">
      <c r="A5" t="s">
        <v>85</v>
      </c>
      <c r="B5" t="s">
        <v>91</v>
      </c>
      <c r="C5" t="s">
        <v>91</v>
      </c>
    </row>
    <row r="6" spans="1:3" x14ac:dyDescent="0.35">
      <c r="A6" t="s">
        <v>86</v>
      </c>
      <c r="B6" t="s">
        <v>91</v>
      </c>
      <c r="C6" t="s">
        <v>91</v>
      </c>
    </row>
    <row r="7" spans="1:3" x14ac:dyDescent="0.35">
      <c r="A7" t="s">
        <v>87</v>
      </c>
      <c r="B7" t="s">
        <v>91</v>
      </c>
      <c r="C7" t="s">
        <v>91</v>
      </c>
    </row>
    <row r="8" spans="1:3" x14ac:dyDescent="0.35">
      <c r="A8" t="s">
        <v>88</v>
      </c>
      <c r="B8" t="s">
        <v>91</v>
      </c>
      <c r="C8" t="s">
        <v>93</v>
      </c>
    </row>
    <row r="9" spans="1:3" x14ac:dyDescent="0.35">
      <c r="A9" t="s">
        <v>89</v>
      </c>
      <c r="B9" t="s">
        <v>91</v>
      </c>
      <c r="C9" t="s">
        <v>91</v>
      </c>
    </row>
    <row r="10" spans="1:3" x14ac:dyDescent="0.35">
      <c r="A10" t="s">
        <v>90</v>
      </c>
      <c r="B10" t="s">
        <v>92</v>
      </c>
      <c r="C10" t="s">
        <v>91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29F653-B117-4E05-8F99-A946DA0FCE72}">
  <dimension ref="A1"/>
  <sheetViews>
    <sheetView topLeftCell="A100" workbookViewId="0">
      <selection activeCell="A115" sqref="A115"/>
    </sheetView>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FBA154-1ACC-4555-9CCB-05F9C746EE35}">
  <dimension ref="A1"/>
  <sheetViews>
    <sheetView workbookViewId="0">
      <selection activeCell="N12" sqref="N12"/>
    </sheetView>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main</vt:lpstr>
      <vt:lpstr>q42024legal</vt:lpstr>
      <vt:lpstr>model</vt:lpstr>
      <vt:lpstr>CapExPPE</vt:lpstr>
      <vt:lpstr>Risks</vt:lpstr>
      <vt:lpstr>ptshps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corey</dc:creator>
  <cp:lastModifiedBy>Corey Christner</cp:lastModifiedBy>
  <dcterms:created xsi:type="dcterms:W3CDTF">2015-06-05T18:17:20Z</dcterms:created>
  <dcterms:modified xsi:type="dcterms:W3CDTF">2025-05-04T02:27:20Z</dcterms:modified>
</cp:coreProperties>
</file>